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P:\Finanziaria\Ivana\Documenti\Contabilità\Bilancio\Bilancio 2026_2028\Piano annuale di cassa\Anno 2026\Piano annuale\"/>
    </mc:Choice>
  </mc:AlternateContent>
  <bookViews>
    <workbookView xWindow="0" yWindow="0" windowWidth="28800" windowHeight="12435"/>
  </bookViews>
  <sheets>
    <sheet name="Modello Piano flussi cassa" sheetId="4" r:id="rId1"/>
    <sheet name="ModelloPianoFlussiCassa_PEG" sheetId="6" r:id="rId2"/>
  </sheets>
  <definedNames>
    <definedName name="_xlnm.Print_Area" localSheetId="0">'Modello Piano flussi cassa'!$A$1:$J$109</definedName>
    <definedName name="_xlnm.Print_Area" localSheetId="1">ModelloPianoFlussiCassa_PEG!$A$1:$N$469</definedName>
  </definedNames>
  <calcPr calcId="152511"/>
</workbook>
</file>

<file path=xl/calcChain.xml><?xml version="1.0" encoding="utf-8"?>
<calcChain xmlns="http://schemas.openxmlformats.org/spreadsheetml/2006/main">
  <c r="M459" i="6" l="1"/>
  <c r="M461" i="6" s="1"/>
  <c r="L459" i="6"/>
  <c r="L461" i="6" s="1"/>
  <c r="K459" i="6"/>
  <c r="K461" i="6" s="1"/>
  <c r="I459" i="6"/>
  <c r="I461" i="6" s="1"/>
  <c r="G459" i="6"/>
  <c r="G461" i="6" s="1"/>
  <c r="N453" i="6"/>
  <c r="L453" i="6"/>
  <c r="J453" i="6"/>
  <c r="H453" i="6"/>
  <c r="N445" i="6"/>
  <c r="N459" i="6" s="1"/>
  <c r="L445" i="6"/>
  <c r="J445" i="6"/>
  <c r="J459" i="6" s="1"/>
  <c r="J461" i="6" s="1"/>
  <c r="H445" i="6"/>
  <c r="H459" i="6" s="1"/>
  <c r="N444" i="6"/>
  <c r="M444" i="6"/>
  <c r="L444" i="6"/>
  <c r="K444" i="6"/>
  <c r="J444" i="6"/>
  <c r="I444" i="6"/>
  <c r="H444" i="6"/>
  <c r="G444" i="6"/>
  <c r="N442" i="6"/>
  <c r="M442" i="6"/>
  <c r="L442" i="6"/>
  <c r="K442" i="6"/>
  <c r="J442" i="6"/>
  <c r="I442" i="6"/>
  <c r="H442" i="6"/>
  <c r="G442" i="6"/>
  <c r="N435" i="6"/>
  <c r="M435" i="6"/>
  <c r="L435" i="6"/>
  <c r="K435" i="6"/>
  <c r="J435" i="6"/>
  <c r="I435" i="6"/>
  <c r="H435" i="6"/>
  <c r="G435" i="6"/>
  <c r="M430" i="6"/>
  <c r="L430" i="6"/>
  <c r="K430" i="6"/>
  <c r="I430" i="6"/>
  <c r="G430" i="6"/>
  <c r="N366" i="6"/>
  <c r="N430" i="6" s="1"/>
  <c r="L366" i="6"/>
  <c r="J366" i="6"/>
  <c r="J430" i="6" s="1"/>
  <c r="H366" i="6"/>
  <c r="H430" i="6" s="1"/>
  <c r="M364" i="6"/>
  <c r="L364" i="6"/>
  <c r="K364" i="6"/>
  <c r="I364" i="6"/>
  <c r="G364" i="6"/>
  <c r="N359" i="6"/>
  <c r="N364" i="6" s="1"/>
  <c r="L359" i="6"/>
  <c r="J359" i="6"/>
  <c r="J364" i="6" s="1"/>
  <c r="H359" i="6"/>
  <c r="H364" i="6" s="1"/>
  <c r="N354" i="6"/>
  <c r="L354" i="6"/>
  <c r="J354" i="6"/>
  <c r="H354" i="6"/>
  <c r="N348" i="6"/>
  <c r="L348" i="6"/>
  <c r="J348" i="6"/>
  <c r="H348" i="6"/>
  <c r="N312" i="6"/>
  <c r="L312" i="6"/>
  <c r="J312" i="6"/>
  <c r="H312" i="6"/>
  <c r="N208" i="6"/>
  <c r="L208" i="6"/>
  <c r="J208" i="6"/>
  <c r="H208" i="6"/>
  <c r="N194" i="6"/>
  <c r="L194" i="6"/>
  <c r="J194" i="6"/>
  <c r="H194" i="6"/>
  <c r="N167" i="6"/>
  <c r="L167" i="6"/>
  <c r="J167" i="6"/>
  <c r="H167" i="6"/>
  <c r="N162" i="6"/>
  <c r="N465" i="6" s="1"/>
  <c r="L162" i="6"/>
  <c r="L465" i="6" s="1"/>
  <c r="J162" i="6"/>
  <c r="J465" i="6" s="1"/>
  <c r="H162" i="6"/>
  <c r="H465" i="6" s="1"/>
  <c r="M157" i="6"/>
  <c r="M159" i="6" s="1"/>
  <c r="M161" i="6" s="1"/>
  <c r="M464" i="6" s="1"/>
  <c r="L157" i="6"/>
  <c r="L159" i="6" s="1"/>
  <c r="L161" i="6" s="1"/>
  <c r="L464" i="6" s="1"/>
  <c r="L466" i="6" s="1"/>
  <c r="K157" i="6"/>
  <c r="K159" i="6" s="1"/>
  <c r="K161" i="6" s="1"/>
  <c r="I157" i="6"/>
  <c r="I159" i="6" s="1"/>
  <c r="I161" i="6" s="1"/>
  <c r="G157" i="6"/>
  <c r="G159" i="6" s="1"/>
  <c r="G161" i="6" s="1"/>
  <c r="G464" i="6" s="1"/>
  <c r="N151" i="6"/>
  <c r="N157" i="6" s="1"/>
  <c r="L151" i="6"/>
  <c r="J151" i="6"/>
  <c r="J157" i="6" s="1"/>
  <c r="H151" i="6"/>
  <c r="H157" i="6" s="1"/>
  <c r="N143" i="6"/>
  <c r="L143" i="6"/>
  <c r="J143" i="6"/>
  <c r="H143" i="6"/>
  <c r="N142" i="6"/>
  <c r="M142" i="6"/>
  <c r="L142" i="6"/>
  <c r="K142" i="6"/>
  <c r="J142" i="6"/>
  <c r="I142" i="6"/>
  <c r="H142" i="6"/>
  <c r="G142" i="6"/>
  <c r="N136" i="6"/>
  <c r="M136" i="6"/>
  <c r="L136" i="6"/>
  <c r="K136" i="6"/>
  <c r="J136" i="6"/>
  <c r="I136" i="6"/>
  <c r="H136" i="6"/>
  <c r="G136" i="6"/>
  <c r="M131" i="6"/>
  <c r="L131" i="6"/>
  <c r="K131" i="6"/>
  <c r="I131" i="6"/>
  <c r="G131" i="6"/>
  <c r="N125" i="6"/>
  <c r="N131" i="6" s="1"/>
  <c r="L125" i="6"/>
  <c r="J125" i="6"/>
  <c r="J131" i="6" s="1"/>
  <c r="H125" i="6"/>
  <c r="H131" i="6" s="1"/>
  <c r="N97" i="6"/>
  <c r="L97" i="6"/>
  <c r="J97" i="6"/>
  <c r="H97" i="6"/>
  <c r="M95" i="6"/>
  <c r="L95" i="6"/>
  <c r="K95" i="6"/>
  <c r="I95" i="6"/>
  <c r="G95" i="6"/>
  <c r="N80" i="6"/>
  <c r="N95" i="6" s="1"/>
  <c r="L80" i="6"/>
  <c r="J80" i="6"/>
  <c r="J95" i="6" s="1"/>
  <c r="H80" i="6"/>
  <c r="H95" i="6" s="1"/>
  <c r="N75" i="6"/>
  <c r="L75" i="6"/>
  <c r="J75" i="6"/>
  <c r="H75" i="6"/>
  <c r="N71" i="6"/>
  <c r="L71" i="6"/>
  <c r="J71" i="6"/>
  <c r="H71" i="6"/>
  <c r="N51" i="6"/>
  <c r="L51" i="6"/>
  <c r="J51" i="6"/>
  <c r="H51" i="6"/>
  <c r="M50" i="6"/>
  <c r="L50" i="6"/>
  <c r="K50" i="6"/>
  <c r="I50" i="6"/>
  <c r="G50" i="6"/>
  <c r="N26" i="6"/>
  <c r="N50" i="6" s="1"/>
  <c r="L26" i="6"/>
  <c r="J26" i="6"/>
  <c r="J50" i="6" s="1"/>
  <c r="H26" i="6"/>
  <c r="H50" i="6" s="1"/>
  <c r="M25" i="6"/>
  <c r="L25" i="6"/>
  <c r="K25" i="6"/>
  <c r="I25" i="6"/>
  <c r="G25" i="6"/>
  <c r="N17" i="6"/>
  <c r="N25" i="6" s="1"/>
  <c r="L17" i="6"/>
  <c r="J17" i="6"/>
  <c r="J25" i="6" s="1"/>
  <c r="H17" i="6"/>
  <c r="H25" i="6" s="1"/>
  <c r="J99" i="4"/>
  <c r="J101" i="4" s="1"/>
  <c r="I99" i="4"/>
  <c r="I101" i="4" s="1"/>
  <c r="H99" i="4"/>
  <c r="H101" i="4" s="1"/>
  <c r="G99" i="4"/>
  <c r="G101" i="4" s="1"/>
  <c r="F99" i="4"/>
  <c r="F101" i="4" s="1"/>
  <c r="E99" i="4"/>
  <c r="E101" i="4" s="1"/>
  <c r="D99" i="4"/>
  <c r="D101" i="4" s="1"/>
  <c r="C99" i="4"/>
  <c r="C101" i="4" s="1"/>
  <c r="J95" i="4"/>
  <c r="I95" i="4"/>
  <c r="H95" i="4"/>
  <c r="G95" i="4"/>
  <c r="F95" i="4"/>
  <c r="E95" i="4"/>
  <c r="D95" i="4"/>
  <c r="C95" i="4"/>
  <c r="J89" i="4"/>
  <c r="I89" i="4"/>
  <c r="H89" i="4"/>
  <c r="G89" i="4"/>
  <c r="F89" i="4"/>
  <c r="E89" i="4"/>
  <c r="D89" i="4"/>
  <c r="C89" i="4"/>
  <c r="J84" i="4"/>
  <c r="I84" i="4"/>
  <c r="H84" i="4"/>
  <c r="G84" i="4"/>
  <c r="F84" i="4"/>
  <c r="E84" i="4"/>
  <c r="D84" i="4"/>
  <c r="C84" i="4"/>
  <c r="J78" i="4"/>
  <c r="I78" i="4"/>
  <c r="H78" i="4"/>
  <c r="G78" i="4"/>
  <c r="F78" i="4"/>
  <c r="E78" i="4"/>
  <c r="D78" i="4"/>
  <c r="C78" i="4"/>
  <c r="J63" i="4"/>
  <c r="J105" i="4" s="1"/>
  <c r="H63" i="4"/>
  <c r="H105" i="4" s="1"/>
  <c r="F63" i="4"/>
  <c r="F105" i="4" s="1"/>
  <c r="D63" i="4"/>
  <c r="D105" i="4" s="1"/>
  <c r="J58" i="4"/>
  <c r="I58" i="4"/>
  <c r="H58" i="4"/>
  <c r="G58" i="4"/>
  <c r="F58" i="4"/>
  <c r="E58" i="4"/>
  <c r="D58" i="4"/>
  <c r="C58" i="4"/>
  <c r="J55" i="4"/>
  <c r="I55" i="4"/>
  <c r="H55" i="4"/>
  <c r="G55" i="4"/>
  <c r="F55" i="4"/>
  <c r="E55" i="4"/>
  <c r="D55" i="4"/>
  <c r="C55" i="4"/>
  <c r="J50" i="4"/>
  <c r="I50" i="4"/>
  <c r="H50" i="4"/>
  <c r="G50" i="4"/>
  <c r="F50" i="4"/>
  <c r="E50" i="4"/>
  <c r="D50" i="4"/>
  <c r="C50" i="4"/>
  <c r="J45" i="4"/>
  <c r="I45" i="4"/>
  <c r="H45" i="4"/>
  <c r="G45" i="4"/>
  <c r="F45" i="4"/>
  <c r="E45" i="4"/>
  <c r="D45" i="4"/>
  <c r="C45" i="4"/>
  <c r="J39" i="4"/>
  <c r="I39" i="4"/>
  <c r="H39" i="4"/>
  <c r="G39" i="4"/>
  <c r="F39" i="4"/>
  <c r="E39" i="4"/>
  <c r="D39" i="4"/>
  <c r="C39" i="4"/>
  <c r="J33" i="4"/>
  <c r="I33" i="4"/>
  <c r="H33" i="4"/>
  <c r="G33" i="4"/>
  <c r="F33" i="4"/>
  <c r="E33" i="4"/>
  <c r="D33" i="4"/>
  <c r="C33" i="4"/>
  <c r="J18" i="4"/>
  <c r="I18" i="4"/>
  <c r="H18" i="4"/>
  <c r="G18" i="4"/>
  <c r="F18" i="4"/>
  <c r="E18" i="4"/>
  <c r="D18" i="4"/>
  <c r="C18" i="4"/>
  <c r="J17" i="4"/>
  <c r="J29" i="4" s="1"/>
  <c r="I17" i="4"/>
  <c r="I29" i="4" s="1"/>
  <c r="H17" i="4"/>
  <c r="H29" i="4" s="1"/>
  <c r="G17" i="4"/>
  <c r="G29" i="4" s="1"/>
  <c r="F17" i="4"/>
  <c r="F29" i="4" s="1"/>
  <c r="E17" i="4"/>
  <c r="E29" i="4" s="1"/>
  <c r="D17" i="4"/>
  <c r="D29" i="4" s="1"/>
  <c r="C17" i="4"/>
  <c r="C29" i="4" s="1"/>
  <c r="C60" i="4" l="1"/>
  <c r="C62" i="4" s="1"/>
  <c r="C104" i="4" s="1"/>
  <c r="G60" i="4"/>
  <c r="G62" i="4" s="1"/>
  <c r="G104" i="4" s="1"/>
  <c r="H159" i="6"/>
  <c r="H161" i="6" s="1"/>
  <c r="D60" i="4"/>
  <c r="D62" i="4" s="1"/>
  <c r="D104" i="4" s="1"/>
  <c r="D106" i="4" s="1"/>
  <c r="H60" i="4"/>
  <c r="H62" i="4" s="1"/>
  <c r="H104" i="4" s="1"/>
  <c r="H106" i="4" s="1"/>
  <c r="J159" i="6"/>
  <c r="J161" i="6" s="1"/>
  <c r="J464" i="6" s="1"/>
  <c r="J466" i="6" s="1"/>
  <c r="I464" i="6"/>
  <c r="E60" i="4"/>
  <c r="E62" i="4" s="1"/>
  <c r="E104" i="4" s="1"/>
  <c r="I60" i="4"/>
  <c r="I62" i="4" s="1"/>
  <c r="I104" i="4" s="1"/>
  <c r="K464" i="6"/>
  <c r="N461" i="6"/>
  <c r="F60" i="4"/>
  <c r="F62" i="4" s="1"/>
  <c r="F104" i="4" s="1"/>
  <c r="F106" i="4" s="1"/>
  <c r="J60" i="4"/>
  <c r="J62" i="4" s="1"/>
  <c r="J104" i="4" s="1"/>
  <c r="J106" i="4" s="1"/>
  <c r="N159" i="6"/>
  <c r="N161" i="6" s="1"/>
  <c r="H461" i="6"/>
  <c r="H464" i="6" l="1"/>
  <c r="H466" i="6" s="1"/>
  <c r="N464" i="6"/>
  <c r="N466" i="6" s="1"/>
</calcChain>
</file>

<file path=xl/sharedStrings.xml><?xml version="1.0" encoding="utf-8"?>
<sst xmlns="http://schemas.openxmlformats.org/spreadsheetml/2006/main" count="1875" uniqueCount="768">
  <si>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</si>
  <si>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</si>
  <si>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</si>
  <si>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</si>
  <si>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</si>
  <si>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</si>
  <si>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</si>
  <si>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</si>
  <si>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</si>
  <si>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</si>
  <si>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</si>
  <si>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</si>
  <si>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</si>
  <si>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</si>
  <si>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</si>
  <si>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</si>
  <si>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</si>
  <si>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</si>
  <si>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</si>
  <si>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</si>
  <si>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</si>
  <si>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</si>
  <si>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</si>
  <si>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</si>
  <si>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</si>
  <si>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</si>
  <si>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</si>
  <si>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</si>
  <si>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</si>
  <si>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</si>
  <si>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</si>
  <si>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</si>
  <si>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</si>
  <si>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</si>
  <si>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</si>
  <si>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</si>
  <si>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</si>
  <si>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</si>
  <si>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</si>
  <si>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</si>
  <si>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</si>
  <si>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</si>
  <si>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</si>
  <si>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</si>
  <si>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</si>
  <si>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</si>
  <si>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</si>
  <si>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</si>
  <si>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</si>
  <si>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</si>
  <si>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</si>
  <si>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</si>
  <si>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</si>
  <si>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</si>
  <si>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</si>
  <si>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</si>
  <si>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</si>
  <si>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</si>
  <si>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</si>
  <si>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</si>
  <si>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</si>
  <si>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</si>
  <si>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</si>
  <si>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</si>
  <si>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</si>
  <si>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</si>
  <si>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</si>
  <si>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</si>
  <si>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</si>
  <si>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</si>
  <si>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</si>
  <si>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</si>
  <si>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</si>
  <si>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</si>
  <si>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</si>
  <si>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</si>
  <si>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</si>
  <si>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</si>
  <si>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</si>
  <si>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</si>
  <si>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</si>
  <si>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</si>
  <si>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</si>
  <si>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</si>
  <si>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</si>
  <si>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</si>
  <si>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</si>
  <si>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</si>
  <si>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</si>
  <si>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</si>
  <si>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</si>
  <si>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</si>
  <si>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</si>
  <si>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</si>
  <si>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</si>
  <si>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</si>
  <si>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</si>
  <si>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</si>
  <si>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</si>
  <si>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</si>
  <si>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</si>
  <si>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</si>
  <si>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</si>
  <si>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</si>
  <si>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</si>
  <si>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</si>
  <si>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</si>
  <si>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</si>
  <si>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</si>
  <si>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</si>
  <si>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</si>
  <si>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</si>
  <si>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</si>
  <si>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</si>
  <si>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</si>
  <si>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</si>
  <si>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</si>
  <si>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</si>
  <si>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</si>
  <si>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</si>
  <si>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</si>
  <si>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</si>
  <si>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</si>
  <si>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</si>
  <si>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</si>
  <si>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</si>
  <si>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</si>
  <si>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</si>
  <si>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</si>
  <si>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</si>
  <si>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</si>
  <si>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</si>
  <si>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</si>
  <si>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</si>
  <si>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</si>
  <si>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</si>
  <si>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</si>
  <si>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</si>
  <si>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</si>
  <si>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E.1.01.01.51.000</t>
  </si>
  <si>
    <t>Addizionale comunale IRPEF</t>
  </si>
  <si>
    <t>E.1.01.01.16.000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</si>
  <si>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</si>
  <si>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</si>
  <si>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</si>
  <si>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</si>
  <si>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</si>
  <si>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</si>
  <si>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</si>
  <si>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</si>
  <si>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</si>
  <si>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</si>
  <si>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</si>
  <si>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</si>
  <si>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</si>
  <si>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</si>
  <si>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</si>
  <si>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</si>
  <si>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</si>
  <si>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</si>
  <si>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</si>
  <si>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</si>
  <si>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</si>
  <si>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</si>
  <si>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</si>
  <si>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</si>
  <si>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</si>
  <si>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</si>
  <si>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</si>
  <si>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</si>
  <si>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</si>
  <si>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</si>
  <si>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</si>
  <si>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</si>
  <si>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</si>
  <si>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</si>
  <si>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</si>
  <si>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</si>
  <si>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</si>
  <si>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</si>
  <si>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</si>
  <si>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Tassa smaltimento rifiuti solidi urbani</t>
  </si>
  <si>
    <t>E.1.01.01.61.000</t>
  </si>
  <si>
    <t>Tributo comunale sui rifiuti e sui servizi</t>
  </si>
  <si>
    <t/>
  </si>
  <si>
    <t>Altro...</t>
  </si>
  <si>
    <t>1.0101 - 157/157/1 - I. M. U. - PROVENTI DA ACCERTAMENTI</t>
  </si>
  <si>
    <t>E.1.01.01.06.000 - Imposta municipale propria</t>
  </si>
  <si>
    <t>E.1.01.01.06.002 - Imposte municipale propria riscosse a seguito di attività di verifica e controllo</t>
  </si>
  <si>
    <t>Dodicesimi</t>
  </si>
  <si>
    <t>1.0101 - 185/185/1 - I.M.U.</t>
  </si>
  <si>
    <t>E.1.01.01.06.001 - Imposta municipale propria riscossa a seguito dell'attività ordinaria di gestione</t>
  </si>
  <si>
    <t>1.0101 - 202/202/1 - ADDIZIONALE COMUNALE IRPEF</t>
  </si>
  <si>
    <t>E.1.01.01.16.000 - Addizionale comunale IRPEF</t>
  </si>
  <si>
    <t>E.1.01.01.16.001 - Addizionale comunale IRPEF riscossa a seguito dell'attività ordinaria di gestione</t>
  </si>
  <si>
    <t>1.0101 - 284/284/1 - T.A.R.I. - TASSA RIFIUTI</t>
  </si>
  <si>
    <t>E.1.01.01.51.000 - Tassa smaltimento rifiuti solidi urbani</t>
  </si>
  <si>
    <t>E.1.01.01.51.001 - Tassa smaltimento rifiuti solidi urbani riscossa a seguito dell'attività ordinaria di gestione</t>
  </si>
  <si>
    <t>1.0101 - 289/289/1 - TARI ACCERTAMENTI AA.PP.</t>
  </si>
  <si>
    <t>E.1.01.01.51.002 - Tassa smaltimento rifiuti solidi urbani riscossa a seguito di attività di verifica e controllo</t>
  </si>
  <si>
    <t>1.0301 - 413/413/1 - FONDO DI SOLIDARIETA'</t>
  </si>
  <si>
    <t>E.1.03.01.01.000 - Fondi perequativi dallo Stato</t>
  </si>
  <si>
    <t>E.1.03.01.01.001 - Fondi perequativi dallo Stato</t>
  </si>
  <si>
    <t>2.0101 - 415/415/1 - INCREMENTO F.S.C. PER LO SVILUPPO DEI SERVIZI SOCIALI L.178/2020 ART.1 CC.791 E 792</t>
  </si>
  <si>
    <t>E.2.01.01.01.000 - Trasferimenti correnti da Amministrazioni Centrali</t>
  </si>
  <si>
    <t>E.2.01.01.01.001 - Trasferimenti correnti da Ministeri</t>
  </si>
  <si>
    <t>2.0101 - 417/417/1 - CONTRIBUTO PER LE SPESE DA AFFIDAMENTO DEI MINORI</t>
  </si>
  <si>
    <t>2.0101 - 541/541/1 - CONTRIBUTO STATO PER INCARICHI RELATIVI A STUDI DI FATTBILITA' E RELAZIONI TECNICHE (PNRR)</t>
  </si>
  <si>
    <t>2.0101 - 549/549/1 - CONTRIBUTO STATO PER INDENNITA' AMMINISTRATORI</t>
  </si>
  <si>
    <t>2.0101 - 550/550/1 - TRASFERIMENTI CORRENTI DALLO STATO</t>
  </si>
  <si>
    <t xml:space="preserve"> - </t>
  </si>
  <si>
    <t>2.0101 - 552/552/1 - ALTRI CONTRIBUTI DALLO STATO</t>
  </si>
  <si>
    <t>2.0101 - 553/553/1 - CONTRIBUTI DALLO STATO PER ATTIVITA' SOCIALI</t>
  </si>
  <si>
    <t>2.0101 - 554/554/1 - FONDO DEL MINISTERO PER APERTURA NUOVE ATTIVITA' COMMERCIALI (LEGGE STABILITA' 2020)</t>
  </si>
  <si>
    <t>2.0101 - 562/562/1 - CONTRIBUTO DALLO STATO PER CENTRI ESTIVI</t>
  </si>
  <si>
    <t>2.0101 - 567/567/1 - FONDI MITUR PER RIQUALIFICAZIONE AREE ATTREZZATE DI SOSTA TEMPORANEA AI FINI TURISTICI E VALORIZZAZIONE DEL TURISMO ALL'ARIA APERTA DA TRASFEIRIRE AL COMUNE DI RONCO CANAVESE</t>
  </si>
  <si>
    <t>2.0101 - 840/840/1 - FINANZ. REGIONE SPESE FUNZ. INTER. LOCALE</t>
  </si>
  <si>
    <t>E.2.01.01.02.000 - Trasferimenti correnti da Amministrazioni Locali</t>
  </si>
  <si>
    <t>2.0101 - 841/841/1 - CONTR. REGIONE ASSISTENZA GENERICA</t>
  </si>
  <si>
    <t>2.0101 - 845/845/1 - RIMBORSO SPESE ELEZIONI PER CONTO DELLO STATO.-</t>
  </si>
  <si>
    <t>2.0101 - 846/846/99 - RIMBORSO ELEZIONI AMMINISTRATIVE</t>
  </si>
  <si>
    <t>E.2.01.01.02.001 - Trasferimenti correnti da Regioni e province autonome</t>
  </si>
  <si>
    <t>2.0101 - 850/850/1 - TRASFERIMENTO PER CENSIMENTO DELLA POPOLAZIONE</t>
  </si>
  <si>
    <t>2.0101 - 970/970/1 - CONTRIB. REGIONE PER ACQ. MATER. BIBLIOGR.</t>
  </si>
  <si>
    <t>2.0101 - 971/971/1 - CONTRIBUTO STATO ALLE BIBLIOTECHE PER ACQUISTO LIBRI</t>
  </si>
  <si>
    <t>2.0101 - 980/980/1 - CONTRIB. REGIONE PER MANIFESTAZ. DIVERSE</t>
  </si>
  <si>
    <t>2.0101 - 1001/1001/1 - CONTRIBUTO REGIONALE PER INTERVENTI RIUTILIZZO BENI CONFISCATI</t>
  </si>
  <si>
    <t>2.0101 - 1005/1005/1 - CONTRIBUTI DA ASSOCIAZIONI ED ENTI DIVERSI</t>
  </si>
  <si>
    <t>E.2.01.01.04.000 - Trasferimenti correnti da organismi interni e/o unità locali della amministrazione</t>
  </si>
  <si>
    <t>E.2.01.01.04.001 - Trasferimenti correnti da organismi interni e/o unità locali della amministrazione</t>
  </si>
  <si>
    <t>2.0101 - 1090/1090/1 - CONTRIB. DA UNIONE MONTANA, CITTA' METROPOLITANA ED ENTI DIVERSI</t>
  </si>
  <si>
    <t>2.0101 - 1094/1094/1 - TRASFERIMENTO DALLA REGIONE PIEMONTE PER MOBILITA' EX COMUNITA' MONTANA</t>
  </si>
  <si>
    <t>2.0101 - 3111/3111/1 - CONTRIBUTO REGIONALE  PER ADEGUAMENTO OBBLIGATORIO STRUMENTI URBANISTICI</t>
  </si>
  <si>
    <t>3.0100 - 1190/1190/1 - DIRITTI DI SEGRETERIA</t>
  </si>
  <si>
    <t>E.3.01.02.01.000 - Entrate dalla vendita di servizi</t>
  </si>
  <si>
    <t>E.3.01.02.01.032 - Proventi da diritti di segreteria e rogito</t>
  </si>
  <si>
    <t>3.0100 - 1200/1200/1 - DIRITTI PER IL RILASCIO CARTE IDENTITA'</t>
  </si>
  <si>
    <t>3.0100 - 1201/1201/1 - ENTRATE DA RIASSEGNAZIONE QUOTA CORRISPETTIVO AL COMUNE C.I.E.</t>
  </si>
  <si>
    <t>E.3.01.02.01.999 - Proventi da servizi n.a.c.</t>
  </si>
  <si>
    <t>3.0100 - 1475/1475/1 - PROVENTI SERVIZI MENSA SCOLASTICA</t>
  </si>
  <si>
    <t>E.3.01.02.01.008 - Proventi da mense</t>
  </si>
  <si>
    <t>3.0100 - 1476/1476/1 - PROVENTI ATTIV. SCOLAST. INTEGRAT. DIVERSE</t>
  </si>
  <si>
    <t>E.3.01.02.01.004 - Proventi da corsi extrascolastici</t>
  </si>
  <si>
    <t>3.0100 - 1480/1480/1 - PROVENTI SERVIZI TRASPORTO ALUNNI</t>
  </si>
  <si>
    <t>E.3.01.02.01.016 - Proventi da trasporto scolastico</t>
  </si>
  <si>
    <t>3.0100 - 1490/1490/1 - PROVENTI DERIVANTI DALL'UTILIZZO DEI BENI IMMOBILI COMUNALI</t>
  </si>
  <si>
    <t>E.3.01.03.01.000 - Canoni e concessioni e diritti reali di godimento</t>
  </si>
  <si>
    <t>E.3.01.03.01.003 - Proventi da concessioni su beni</t>
  </si>
  <si>
    <t>3.0100 - 1500/1500/1 - PROVENTI DI SERVIZI CIMITERIALI</t>
  </si>
  <si>
    <t>E.3.01.02.01.014 - Proventi da trasporti funebri, pompe funebri, illuminazione votiva</t>
  </si>
  <si>
    <t>3.0100 - 1510/1510/1 - PROVENTI ILLUMINAZIONE VOTIVA</t>
  </si>
  <si>
    <t>3.0100 - 1576/1576/1 - CANONE UNICO PATRIMONIALE (OCCUPAZIONI AREE PUBBLICHE)</t>
  </si>
  <si>
    <t>3.0100 - 1577/1577/1 - CANONE UNICO PATRIMONIALE ( EX PUBBLICITA' E AFFISSIONI)</t>
  </si>
  <si>
    <t>E.3.01.03.01.002 - Canone occupazione spazi e aree pubbliche</t>
  </si>
  <si>
    <t>3.0100 - 1579/1579/1 - CANONE OCCUP. SPAZI ED AREE PUBBLICHE</t>
  </si>
  <si>
    <t>3.0100 - 1580/1580/1 - SOVRACANONI DERIV. ACQUA PER FORZA MOTR.</t>
  </si>
  <si>
    <t>3.0100 - 1581/1581/1 - CONTRIBUTO SOVRACANONI BACINI IMBRIFERI</t>
  </si>
  <si>
    <t>3.0100 - 1582/1582/1 - CONTRIBUTO SOVRACANONI BACINI IMBRIFERI - RECUPERO AA.PP..</t>
  </si>
  <si>
    <t>3.0100 - 2301/2301/1 - PROVENTI DA SERVIZIO MENSA ANZIANI</t>
  </si>
  <si>
    <t>3.0100 - 2322/2322/1 - RIMBORSO STAMPATI E DIRITTI DI SEPARAZIONE</t>
  </si>
  <si>
    <t>E.3.01.02.01.033 - Proventi da rilascio documenti e diritti di cancelleria</t>
  </si>
  <si>
    <t>3.0100 - 2330/2330/1 - RIMBORSO SPESE UTILIZZO IMPIANTI SPORTIVI</t>
  </si>
  <si>
    <t>E.3.01.02.01.006 - Proventi da impianti sportivi</t>
  </si>
  <si>
    <t>3.0100 - 2341/2341/1 - RIMBORSO SPESE MENSA MICRO NIDO</t>
  </si>
  <si>
    <t>E.3.01.02.01.002 - Proventi da asili nido</t>
  </si>
  <si>
    <t>3.0200 - 1390/1390/1 - SANZIONI VIOLAZ. REGOLAMENTI,CIRCOLAZIONE</t>
  </si>
  <si>
    <t>E.3.02.02.01.000 - Proventi da multe, ammende, sanzioni e oblazioni a carico delle famiglie</t>
  </si>
  <si>
    <t>3.0200 - 1391/1391/1 - SANZIONI AMMIN. RISAN. BENI VINCOLATI</t>
  </si>
  <si>
    <t>E.3.02.03.01.000 - Proventi da multe, ammende, sanzioni e oblazioni a carico delle imprese</t>
  </si>
  <si>
    <t>3.0200 - 1393/1393/1 - PROVENTI SANZIONI DA IMPRESE</t>
  </si>
  <si>
    <t>3.0300 - 1850/1850/1 - INTERESSI ATTIVI SU GIACENZE CASSA</t>
  </si>
  <si>
    <t>E.3.03.03.04.000 - Interessi attivi da depositi bancari o postali</t>
  </si>
  <si>
    <t>E.3.03.03.04.001 - Interessi attivi da depositi bancari o postali</t>
  </si>
  <si>
    <t>3.0300 - 1851/1851/1 - INTERESSI SU GIACENZE DI CASSA C/O BANCA D'ITALIA</t>
  </si>
  <si>
    <t>E.3.03.03.03.000 - Interessi attivi da conti della tesoreria dello Stato o di altre Amministrazioni pubbliche</t>
  </si>
  <si>
    <t>E.3.03.03.03.001 - Interessi attivi da conti della tesoreria dello Stato o di altre Amministrazioni pubbliche</t>
  </si>
  <si>
    <t>3.0400 - 3905/3905/1 - RIVALSA PER INTERV. SALVAGUARDIA PUBBLICA</t>
  </si>
  <si>
    <t>E.3.04.99.99.000 - Altre entrate da redditi da capitale n.a.c.</t>
  </si>
  <si>
    <t>E.3.04.99.99.999 - Altre entrate da redditi da capitale n.a.c.</t>
  </si>
  <si>
    <t>3.0500 - 2194/2194/1 - QUOTA CONC. SPESE FUNZ. CONV. P. L. E P. C.</t>
  </si>
  <si>
    <t>E.3.05.02.01.000 - Rimborsi ricevuti per spese di personale (comando, distacco, fuori ruolo, convenzioni, ecc…)</t>
  </si>
  <si>
    <t>E.3.05.02.01.001 - Rimborsi ricevuti per spese di personale (comando, distacco, fuori ruolo, convenzioni, ecc…)</t>
  </si>
  <si>
    <t>3.0500 - 2200/2200/1 - CONC. COMUNI SPESE GESTIONE SCUOLA MEDIA</t>
  </si>
  <si>
    <t>E.3.05.99.99.000 - Altre entrate correnti n.a.c.</t>
  </si>
  <si>
    <t>E.3.05.99.99.999 - Altre entrate correnti n.a.c.</t>
  </si>
  <si>
    <t>3.0500 - 2319/2319/1 - CONCORSI RIMBORSI E RECUPERI VARI DA IMPRESE</t>
  </si>
  <si>
    <t>3.0500 - 2320/2320/1 - CONCORSI,RIMBORSI E RECUPERI VARI</t>
  </si>
  <si>
    <t>E.3.05.02.03.000 - Entrate da rimborsi, recuperi e restituzioni di somme non dovute o incassate in eccesso</t>
  </si>
  <si>
    <t>E.3.05.02.03.004 - Entrate da rimborsi, recuperi e restituzioni di somme non dovute o incassate in eccesso da Famiglie</t>
  </si>
  <si>
    <t>3.0500 - 2321/2321/1 - CONC. SPESE UTILIZZO POLIAMBULATORIO</t>
  </si>
  <si>
    <t>3.0500 - 2324/2324/1 - CONCORSO E RECUPERI VARI - IVA</t>
  </si>
  <si>
    <t>3.0500 - 2326/2326/1 - RIMBORSO SPESE PERSONALE</t>
  </si>
  <si>
    <t>3.0500 - 2329/2329/1 - CONCORSI, RIMBORSI E RECUPERI DA ENTI DIVERSI</t>
  </si>
  <si>
    <t>E.3.05.02.03.002 - Entrate da rimborsi, recuperi e restituzioni di somme non dovute o incassate in eccesso da Amministrazioni Locali</t>
  </si>
  <si>
    <t>3.0500 - 2331/2331/1 - INCASSI DA FONDI INCENTIVI TECNICI EX ART.113  D.LGS.50/2016</t>
  </si>
  <si>
    <t>E.3.05.99.02.000 - Fondi incentivanti il personale (art. 113 del d.lgs. 50/2016)</t>
  </si>
  <si>
    <t>E.3.05.99.02.001 - Fondi incentivanti il personale (art. 113 del d.lgs. 50/2016)</t>
  </si>
  <si>
    <t>3.0500 - 2332/2332/1 - ENTRATE DA INCENTIVI TECNICI PER FONDO TECNOLOGICO</t>
  </si>
  <si>
    <t>3.0500 - 2355/2355/1 - RIMB. AMBITO RATE MUTUI ACQUED. /FOG. /DEP.</t>
  </si>
  <si>
    <t>E.3.05.02.03.005 - Entrate da rimborsi, recuperi e restituzioni di somme non dovute o incassate in eccesso da Imprese</t>
  </si>
  <si>
    <t>3.0500 - 2364/2364/1 - ENTRATE DA ITALGAS PER GESTIONE RETI</t>
  </si>
  <si>
    <t>3.0500 - 2371/2371/1 - RIMBORSO QUOTA AMM. TO DAL FINPIEMONTE</t>
  </si>
  <si>
    <t>3.0500 - 2390/2390/1 - COMPONENTI PEREQUATIVE TARI (UR1,a - UR2, a - UR3,a)</t>
  </si>
  <si>
    <t>4.0200 - 2434/2434/1 - CONTRIBUTO REGIONALE PER RIQUALIFICAZIONE VIALE LEA/EX INTERNATI</t>
  </si>
  <si>
    <t>E.4.02.01.02.000 - Contributi agli investimenti da Amministrazioni Locali</t>
  </si>
  <si>
    <t>E.4.02.01.02.001 - Contributi agli investimenti da Regioni e province autonome</t>
  </si>
  <si>
    <t>Manuale</t>
  </si>
  <si>
    <t>4.0200 - 2435/2435/1 - CONTR.REG.SISTEMAZ.IMMISSIONE NEL T.ORCO DELLO SCOLMATORE PRESSO LOC.GOIA DEL GUR</t>
  </si>
  <si>
    <t>4.0200 - 2440/2440/1 - CONTR.REG.PER SCUOLA P.MARTINETTI-INTERV.EFFICIENTAMENTO ENERGETICO</t>
  </si>
  <si>
    <t>4.0200 - 2443/2443/1 - CONTR.REG.PER AMPLIAMENTO COMPLESSO MONUMENTALE TORRE TELLARIA PER REALIZZ.VANI ACCESSORI PER RISTORAZIONE</t>
  </si>
  <si>
    <t>4.0200 - 2445/2445/1 - CONTR.REG.PER INTERVENTI MESSA IN SICUREZZA VERSANTE DX T.SOANA LOC.OLTRESOANA/VIA ROMA</t>
  </si>
  <si>
    <t>4.0200 - 2446/2246/1 - CONTR.REG.PER INTERVENTI MESSA IN SICUREZZA VERSANTE DX STRADA B.TA PANIER/B.TA TRUCH BONET</t>
  </si>
  <si>
    <t>4.0200 - 2447/2447/1 - CONTR.REGIONE PER REALIZZAZIONE VALLO A PROTEZIONE NUCLEO ABITATO VIA FERRATA LOC.SARRO</t>
  </si>
  <si>
    <t>4.0200 - 2448/2448/1 - CONTRIBUTO REGIONALE PER INTERVENTI DI MANUTENZIONE STRAORDINARIA EX SCUOLA MEDIA P.MARTINETTI</t>
  </si>
  <si>
    <t>4.0200 - 2449/2449/1 - RISORSE FOSMIT - GREEN COMMUNITY - TRASFERIMENTO DA UMVOS PER GENERATORE DI CALORE</t>
  </si>
  <si>
    <t>E.4.02.01.02.005 - Contributi agli investimenti da Unioni di Comuni</t>
  </si>
  <si>
    <t>4.0200 - 2904/2904/1 - CONTRIBUTO STATO PER BANDO PICCOLI COMUNI TURISTICI</t>
  </si>
  <si>
    <t>E.4.02.01.01.000 - Contributi agli investimenti da Amministrazioni Centrali</t>
  </si>
  <si>
    <t>E.4.02.01.01.001 - Contributi agli investimenti da Ministeri</t>
  </si>
  <si>
    <t>4.0200 - 2914/2914/1 - CONTRIBUTO P.N.R.R. M2C4 PER EFFICIENTAMENTO ENERGETICO PALAZZO COMUNALE</t>
  </si>
  <si>
    <t>4.0200 - 2920/2920/1 - BANDO PNRR MISURA 2.2.3. - SUAP - ENTI TERZI  - CONTRIBUTO STATO</t>
  </si>
  <si>
    <t>4.0200 - 2921/2921/1 - CONTRIBUTO STATALE P.N.R.R. M1C1 2.2.3. PA DIGITALE DIGITALIZZAZIONE E SEMPLIFICAZIONE DELLE PROCEDURE SUE - ADEGUAMENTO TECNOLOGICO DELLE PIATTAFORME</t>
  </si>
  <si>
    <t>4.0200 - 2922/2922/1 - BANDO P.N.R.R. PA DIGITALE M1C1 1.3.1. PDND CONFERIMENTO DATI RELATIVI AI NUMERI CIVICI GEOREFERENZIATI NELL'ANNCS</t>
  </si>
  <si>
    <t>4.0200 - 2950/2950/1 - CONTRIBUTO GSE PER RISPARMIO ENERGETICO</t>
  </si>
  <si>
    <t>E.4.02.01.01.009 - Contributi agli investimenti da altri enti centrali produttori di servizi economici</t>
  </si>
  <si>
    <t>4.0200 - 2951/2951/2 - CONTRIBUTO DALLO STATO STRADA DEI MOLETTI - REGIMAZIONE ACQUE METEORICHE E SOSTITUZIONE TUBAZIONE VIA MOLETTI E VIA MORO - REALIZZAZIONE CANALIZZAZIONE DI SCARICO - PROGETTO ATO 2730</t>
  </si>
  <si>
    <t>4.0200 - 2958/2958/1 - CONTR. REGIONE ADEGUAMENTO IDRAULICO TRATTO TERMINALE DEL RIO LADRET A PRTEZIONE ABITATO E INFRASTRUTTURA VIARIA</t>
  </si>
  <si>
    <t>4.0200 - 2960/2960/1 - CONTRIBUTO REGIONE PER REALIZZAZIONE DISTRETTO URBANO DEL COMMERCIO (DUC)</t>
  </si>
  <si>
    <t>4.0200 - 2970/2970/1 - CONTR. REG. NUOVA AREA CAMPER SERVICE IN LOCALITA' TELLARIO</t>
  </si>
  <si>
    <t>4.0200 - 2975/2975/2 - CONTRIBUTO DALLO STATO PER MESSA IN SICUREZZA VERSANTE NORD EST TORRE FERRANDA A PROTEZIONE ABITATO</t>
  </si>
  <si>
    <t>4.0200 - 2984/2984/1 - CONTRIBUTO STATALE (MITUR) PER REALIZZAZIONE NUOVA AREA CAMPER SERVICE IN LOCALITA' TELLARIO</t>
  </si>
  <si>
    <t>4.0200 - 2985/2985/1 - CONTRIBUTO STATALE CSE 2025-POC ENERGIA-SOSTITUZIONE INFISSI SALONE POLIFUNZIONALE</t>
  </si>
  <si>
    <t>4.0200 - 2999/2999/1 - CONTRIBUTO REGIONALE PER ADEGUAMENTO SISMICO SCUOLA SECONDARIA DI PRIMO GRADO</t>
  </si>
  <si>
    <t>4.0200 - 3003/3003/1 - CONTR.STATO INTERV. EFFICIENTAMENTO ENERGETICO E STRUTTURALE SCUOLA DELL'INFANZIA</t>
  </si>
  <si>
    <t>4.0200 - 3129/3129/1 - CONTRIBUTO STATO RIFACIMENTO BARRIERA STRADALE LUNGO LA VIA DON PATRITO</t>
  </si>
  <si>
    <t>4.0300 - 2550/2550/1 - DIRITTI DA ESTRAZIONI PER CAVE</t>
  </si>
  <si>
    <t>E.4.03.12.99.000 - Altri trasferimenti in conto capitale da altre Imprese</t>
  </si>
  <si>
    <t>E.4.03.12.99.999 - Altri trasferimenti in conto capitale da altre Imprese</t>
  </si>
  <si>
    <t>4.0400 - 2400/2400/1 - ALIENAZIONE DI TERRENI</t>
  </si>
  <si>
    <t>E.4.04.02.01.000 - Cessione di Terreni</t>
  </si>
  <si>
    <t>E.4.04.02.01.002 - Cessione di Terreni edificabili</t>
  </si>
  <si>
    <t>4.0400 - 2401/2401/1 - ALIENAZIONE DI FABBRICATI</t>
  </si>
  <si>
    <t>E.4.04.01.08.000 - Alienazione di Beni immobili</t>
  </si>
  <si>
    <t>E.4.04.01.08.999 - Alienazione di altri beni immobili n.a.c.</t>
  </si>
  <si>
    <t>4.0400 - 2501/2501/1 - PROV. COSTR. LOCULI/CELLETTE OSSARIO</t>
  </si>
  <si>
    <t>4.0500 - 3120/3120/1 - PROVENTI DA CONCESSIONI EDILIZIE,ECC.</t>
  </si>
  <si>
    <t>E.4.05.01.01.000 - Permessi di costruire</t>
  </si>
  <si>
    <t>E.4.05.01.01.001 - Permessi di costruire</t>
  </si>
  <si>
    <t>6.0300 - 3516/3516/1 - MUTUO COSTRUZ. NUOVI LOCULI/OSSARI C. LI</t>
  </si>
  <si>
    <t>E.6.03.01.04.000 - Accensione mutui e altri finanziamenti a medio lungo termine da Imprese</t>
  </si>
  <si>
    <t>E.6.03.01.04.003 - Accensione mutui e altri finanziamenti a medio lungo termine da Cassa Depositi e Prestiti - SPA</t>
  </si>
  <si>
    <t>9.0100 - 3840/3840/1 - RITENUTE PREVID. ED ASSIST. AL PERSONALE</t>
  </si>
  <si>
    <t>E.9.01.02.02.000 - Ritenute previdenziali e assistenziali su redditi da lavoro dipendente per conto terzi</t>
  </si>
  <si>
    <t>E.9.01.02.02.001 - Ritenute previdenziali e assistenziali su redditi da lavoro dipendente per conto terzi</t>
  </si>
  <si>
    <t>Tredicesimi</t>
  </si>
  <si>
    <t>9.0100 - 3850/3850/1 - RITENUTE IRPEF PER LAVORO DIPENDENTE</t>
  </si>
  <si>
    <t>E.9.01.02.01.000 - Ritenute erariali su redditi da lavoro dipendente per conto terzi</t>
  </si>
  <si>
    <t>E.9.01.02.01.001 - Ritenute erariali su redditi da lavoro dipendente per conto terzi</t>
  </si>
  <si>
    <t>9.0100 - 3860/3860/1 - RITENUTE AL PERSONALE PER CONTO TERZI</t>
  </si>
  <si>
    <t>E.9.01.02.99.000 - Altre ritenute al personale dipendente per conto di terzi</t>
  </si>
  <si>
    <t>E.9.01.02.99.999 - Altre ritenute al personale dipendente per conto di terzi</t>
  </si>
  <si>
    <t>9.0100 - 3881/3881/1 - RITENUTE IVA SPLIT ISTITUZIONALE</t>
  </si>
  <si>
    <t>E.9.01.01.02.000 - Ritenute per scissione contabile IVA (split payment)</t>
  </si>
  <si>
    <t>E.9.01.01.02.001 - Ritenute per scissione contabile IVA (split payment)</t>
  </si>
  <si>
    <t>9.0100 - 3882/3882/1 - RITENUTE IVA SPLIT COMMERCIALE</t>
  </si>
  <si>
    <t>9.0100 - 3885/3885/1 - RITENUTE D'ACCONTO IRPEF SU LAVORO AUTONOMO</t>
  </si>
  <si>
    <t>E.9.01.03.01.000 - Ritenute erariali su redditi da lavoro autonomo per conto terzi</t>
  </si>
  <si>
    <t>E.9.01.03.01.001 - Ritenute erariali su redditi da lavoro autonomo per conto terzi</t>
  </si>
  <si>
    <t>9.0100 - 3950/3950/1 - GESTIONE FONDI PER SERVIZIO ECONOMATO</t>
  </si>
  <si>
    <t>E.9.01.99.03.000 - Rimborso di fondi economali e carte aziendali</t>
  </si>
  <si>
    <t>E.9.01.99.03.001 - Rimborso di fondi economali e carte aziendali</t>
  </si>
  <si>
    <t>9.0200 - 3870/3870/1 - DEPOSITI CAUZIONALI</t>
  </si>
  <si>
    <t>E.9.02.04.01.000 - Costituzione di depositi cauzionali o contrattuali di terzi</t>
  </si>
  <si>
    <t>E.9.02.04.01.001 - Costituzione di depositi cauzionali o contrattuali di terzi</t>
  </si>
  <si>
    <t>9.0200 - 3900/3900/1 - SERVIZI PER CONTO TERZI</t>
  </si>
  <si>
    <t>E.9.02.01.01.000 - Rimborso per acquisti di beni per conto di terzi</t>
  </si>
  <si>
    <t>9.0200 - 3901/3901/1 - SERVIZI PER CONTO TERZI</t>
  </si>
  <si>
    <t>E.9.02.01.02.000 - Rimborso per acquisto di servizi per conto di terzi</t>
  </si>
  <si>
    <t>E.9.02.01.02.001 - Rimborso per acquisto di servizi per conto di terzi</t>
  </si>
  <si>
    <t>9.0200 - 3970/3970/1 - DEPOSITI PER SPESE CONTRATTUALI E D`ASTA</t>
  </si>
  <si>
    <t>E.9.02.04.02.000 - Restituzione di depositi cauzionali o contrattuali presso terzi</t>
  </si>
  <si>
    <t>E.9.02.04.02.001 - Restituzione di depositi cauzionali o contrattuali presso terzi</t>
  </si>
  <si>
    <t>9.0200 - 4035/4035/1 - INTROITO SOMME DIVERSE DA RIMBORSARE</t>
  </si>
  <si>
    <t>01.02.1 - 120/200/1 - SERVIZI GENERALI - RETRIBUZIONI,ECC.</t>
  </si>
  <si>
    <t>U.1.01.01.01.000 - Retribuzioni in denaro</t>
  </si>
  <si>
    <t>01.02.1 - 120/201/1 - SERVIZI GENERALI - ONERI,ECC.</t>
  </si>
  <si>
    <t>U.1.01.02.01.000 - Contributi sociali effettivi a carico dell'ente</t>
  </si>
  <si>
    <t>U.1.01.02.01.001 - Contributi obbligatori per il personale</t>
  </si>
  <si>
    <t>01.02.1 - 120/430/1 - QUOTA DIR. SEGRET. AL SEGRETARIO C. LE</t>
  </si>
  <si>
    <t>01.04.1 - 340/1410/1 - SERV. TRIBUTI - RETRIBUZIONI,ECC.</t>
  </si>
  <si>
    <t>01.04.1 - 340/1411/1 - SERV. TRIBUTI - ONERI , ECC.</t>
  </si>
  <si>
    <t>01.04.1 - 340/9294/1 - INCENTIVO ACCERTAMENTI ICI UFF. TRIBUTI</t>
  </si>
  <si>
    <t>U.1.01.01.01.004 - Indennità ed altri compensi, esclusi i rimborsi spesa per missione, corrisposti al personale a tempo indeterminato</t>
  </si>
  <si>
    <t>01.04.1 - 340/9298/1 - INCENTIVO I.C.I. - ONERI</t>
  </si>
  <si>
    <t>01.06.1 - 560/750/1 - UFFICIO TECNICO - RETRIBUZIONI,ECC.</t>
  </si>
  <si>
    <t>01.06.1 - 560/751/1 - UFFICIO TECNICO - ONERI, ECC.</t>
  </si>
  <si>
    <t>01.06.1 - 560/756/1 - UFFICIO TECNICO - RETRIBUZIONI, ECC. A TEMPO DETERMINATO</t>
  </si>
  <si>
    <t>U.1.01.01.01.006 - Voci stipendiali corrisposte al personale a tempo determinato</t>
  </si>
  <si>
    <t>01.06.1 - 560/757/1 - UFFICIO TECNICO - ONERI,ECC. SU TEMPO DETERMINATO</t>
  </si>
  <si>
    <t>01.07.1 - 10/485/1 - ELEZIONI/REFERENDUM - LAVORO STRAORDINARIO.-</t>
  </si>
  <si>
    <t>U.1.01.01.01.003 - Straordinario per il personale a tempo indeterminato</t>
  </si>
  <si>
    <t>01.07.1 - 10/486/1 - ELEZIONI/REFERENDUM - ONERI RIFLESSI, ECC.</t>
  </si>
  <si>
    <t>01.07.1 - 10/487/1 - ELEZIONI/REFERENDUM - IRAP</t>
  </si>
  <si>
    <t>01.07.1 - 670/81/1 - ELEZIONI AMMINISTRATIVE - LAVORO STRAORDINARIO</t>
  </si>
  <si>
    <t>U.1.01.01.01.002 - Voci stipendiali corrisposte al personale a tempo indeterminato</t>
  </si>
  <si>
    <t>01.07.1 - 670/82/1 - ELEZIONI AMMINISTRATIVE - ONERI RIFLESSI</t>
  </si>
  <si>
    <t>01.07.1 - 670/900/1 - ANAGR. /ST. CIVILE - RETRIBUZIONI,ECC.</t>
  </si>
  <si>
    <t>01.07.1 - 670/901/1 - ANAGR. /ST. CIVILE - ONERI,ECC.</t>
  </si>
  <si>
    <t>01.11.1 - 780/9290/1 - F. DO SVIL. RIS. UMANE E PRODUTTIVITA'</t>
  </si>
  <si>
    <t>01.11.1 - 780/9296/1 - F. DO SVIL. RIS. UMANE E PRODUTTIV. -ONERI</t>
  </si>
  <si>
    <t>03.01.1 - 1110/2110/1 - POLIZIA LOCALE - RETRIBUZIONI,ECC.</t>
  </si>
  <si>
    <t>03.01.1 - 1110/2111/1 - POLIZIA LOCALE - ONERI, ECC.</t>
  </si>
  <si>
    <t>04.06.1 - 1880/3370/1 - ASS. SCOLASTICA - RETRIBUZIONI,ECC.</t>
  </si>
  <si>
    <t>04.06.1 - 1880/3371/1 - ASS. SCOLASTICA - ONERI , ECC.</t>
  </si>
  <si>
    <t>10.05.1 - 2760/7260/1 - VIABILITA` E I. P. - RETRIBUZIONI,ECC.</t>
  </si>
  <si>
    <t>10.05.1 - 2760/7261/1 - VIABILITA` E I. P. - ONERI,ECC.</t>
  </si>
  <si>
    <t>01.01.1 - 70/11/1 - ORGANI ISTITUZIONALI - IRAP</t>
  </si>
  <si>
    <t>U.1.02.01.01.000 - Imposta regionale sulle attività produttive (IRAP)</t>
  </si>
  <si>
    <t>U.1.02.01.01.001 - Imposta regionale sulle attività produttive (IRAP)</t>
  </si>
  <si>
    <t>01.02.1 - 180/202/1 - SERVIZI GENERALI - IRAP (EX SSN)</t>
  </si>
  <si>
    <t>01.02.1 - 180/571/1 - SPESE PER AUTOVETTURE/AUTOMEZZI - BOLLO</t>
  </si>
  <si>
    <t>U.1.02.01.09.000 - Tassa di circolazione dei veicoli a motore (tassa automobilistica)</t>
  </si>
  <si>
    <t>U.1.02.01.09.001 - Tassa di circolazione dei veicoli a motore (tassa automobilistica)</t>
  </si>
  <si>
    <t>01.04.1 - 400/1412/1 - SERV. TRIBUTI - IRAP (EX SSN)</t>
  </si>
  <si>
    <t>01.04.1 - 400/9299/1 - INCENTIVO I.C.I. - IRAP</t>
  </si>
  <si>
    <t>01.06.1 - 620/752/1 - UFFICIO TECNICO - IRAP (EX SSN)</t>
  </si>
  <si>
    <t>01.06.1 - 620/758/1 - UFFICIO TECNICO - IRAP (EX SSN) SU TEMPO DETERMINATO</t>
  </si>
  <si>
    <t>01.07.1 - 730/83/1 - ELEZIONI AMMINISTRATIVE - IRAP</t>
  </si>
  <si>
    <t>01.07.1 - 730/902/1 - ANAGR. /ST. CIVILE - IRAP (EX SSN)</t>
  </si>
  <si>
    <t>01.11.1 - 840/9297/1 - FONDO RISORSE UNAME - IRAP</t>
  </si>
  <si>
    <t>03.01.1 - 1170/2112/1 - POLIZIA LOCALE - IRAP (EX SSN)</t>
  </si>
  <si>
    <t>04.06.1 - 1940/3372/1 - ASS. SCOLASTICA - IRAP (EX SSN)</t>
  </si>
  <si>
    <t>10.05.1 - 2820/7262/1 - VIABILITA` E I. P. - IRAP (EX SSN)</t>
  </si>
  <si>
    <t>01.01.1 - 30/10/1 - INDENNITA` AL SINDACO E CONSIGLIERI</t>
  </si>
  <si>
    <t>U.1.03.02.01.000 - Organi e incarichi istituzionali dell'amministrazione</t>
  </si>
  <si>
    <t>U.1.03.02.01.001 - Organi istituzionali dell'amministrazione - Indennità</t>
  </si>
  <si>
    <t>01.01.1 - 30/50/1 - RIMB. DATORI LAV. ONERI PERMESSI AMMIN. RI</t>
  </si>
  <si>
    <t>U.1.03.02.01.002 - Organi istituzionali dell'amministrazione - Rimborsi</t>
  </si>
  <si>
    <t>01.01.1 - 30/100/1 - INDENNITA` COLLEGIO REVISORI CONTO</t>
  </si>
  <si>
    <t>U.1.03.02.01.008 - Compensi agli organi istituzionali di revisione, di controllo ed altri incarichi istituzionali dell'amministrazione</t>
  </si>
  <si>
    <t>01.02.1 - 130/290/1 - MANUTENZIONE IMMOBILI ED IMPIANTI</t>
  </si>
  <si>
    <t>U.1.03.02.09.000 - Manutenzione ordinaria e riparazioni</t>
  </si>
  <si>
    <t>01.02.1 - 130/300/1 - MANUT. ED ACQUISTO MOBILI,MACCHINE,ECC.</t>
  </si>
  <si>
    <t>01.02.1 - 130/321/1 - SPESE D`UFFICIO - BENI</t>
  </si>
  <si>
    <t>U.1.03.01.02.000 - Altri beni di consumo</t>
  </si>
  <si>
    <t>01.02.1 - 130/410/1 - SPESE PER FESTE NAZIONALI E SOLENN. CIV.</t>
  </si>
  <si>
    <t>01.02.1 - 130/442/1 - SPESE FUNZIONAMENTO C. E. D. -SERVIZI</t>
  </si>
  <si>
    <t>01.02.1 - 130/570/1 - SPESE PER AUTOVETTURE E AUTOMEZZI-BENI</t>
  </si>
  <si>
    <t>01.02.1 - 130/1000/1 - SPESE DI GESTIONE PER FUNZIONAMENTO UFFICI COMUNALI DIVERSI*</t>
  </si>
  <si>
    <t>01.02.1 - 140/206/1 - PRESTAZIONI/INCARICHI VARI PER SERVIZI COMUNALI</t>
  </si>
  <si>
    <t>U.1.03.02.11.000 - Prestazioni professionali e specialistiche</t>
  </si>
  <si>
    <t>01.02.1 - 140/270/1 - SPESE PER ACCERT. SANITARI DEL PERSONALE</t>
  </si>
  <si>
    <t>U.1.03.02.18.000 - Servizi sanitari</t>
  </si>
  <si>
    <t>U.1.03.02.18.001 - Spese per accertamenti sanitari resi necessari dall'attività lavorativa</t>
  </si>
  <si>
    <t>01.02.1 - 140/320/1 - SPESE D`UFFICIO - UTENZE, CANONI VARI, ECC.</t>
  </si>
  <si>
    <t>U.1.03.02.05.000 - Utenze e canoni</t>
  </si>
  <si>
    <t>01.02.1 - 140/323/1 - SPESE D'UFFICIO - POSTA, ECC.</t>
  </si>
  <si>
    <t>U.1.03.02.16.000 - Servizi amministrativi</t>
  </si>
  <si>
    <t>01.02.1 - 140/331/1 - PULIZIA - SERVIZIO</t>
  </si>
  <si>
    <t>U.1.03.02.13.000 - Servizi ausiliari per il funzionamento dell'ente</t>
  </si>
  <si>
    <t>01.02.1 - 140/332/1 - RISCALDAMENTO ED ILLUMINAZ. UFFICI-SERV.</t>
  </si>
  <si>
    <t>01.02.1 - 140/443/1 - SPESE FUNZIONAMENTO C. E. D. -SERVIZI</t>
  </si>
  <si>
    <t>U.1.03.02.19.000 - Servizi informatici e di telecomunicazioni</t>
  </si>
  <si>
    <t>U.1.03.02.19.001 - Gestione e manutenzione applicazioni</t>
  </si>
  <si>
    <t>01.02.1 - 140/444/1 - P.N.R.R. PER BANDO 1.2 ABILITAZIONE AL CLOUD PER PA ENTI LOCALI</t>
  </si>
  <si>
    <t>01.02.1 - 140/449/1 - UTILIZZO INCENTIVI PER FONDO TECNOLOGICO (ACQUISTO BENI,ECC.)</t>
  </si>
  <si>
    <t>01.02.1 - 140/450/1 - SPESE PER LITI,ARBITRAGGI,ECC</t>
  </si>
  <si>
    <t>U.1.03.02.99.000 - Altri servizi</t>
  </si>
  <si>
    <t>U.1.03.02.99.002 - Altre spese legali</t>
  </si>
  <si>
    <t>01.02.1 - 140/541/1 - SPESE PER GLI OROLOGI PUBBLICI-SERVIZI</t>
  </si>
  <si>
    <t>01.02.1 - 160/461/1 - CONTRIB. ASSOC. ANNUALI VARI</t>
  </si>
  <si>
    <t>U.1.03.02.99.003 - Quote di associazioni</t>
  </si>
  <si>
    <t>01.02.1 - 160/462/1 - CONTRIB. ASSOC. ANNUALI - A. N. C. I.</t>
  </si>
  <si>
    <t>01.02.1 - 250/445/1 - SPESE PER IL SERVIZIO DI TESORERIA</t>
  </si>
  <si>
    <t>U.1.03.02.17.000 - Servizi finanziari</t>
  </si>
  <si>
    <t>U.1.03.02.17.002 - Oneri per servizio di tesoreria</t>
  </si>
  <si>
    <t>01.02.1 - 4090/5990/1 - SPESE PER GABINETTI PUBBLICI,ECC.</t>
  </si>
  <si>
    <t>01.03.1 - 250/329/1 - INCARICO STRAORDINARI DI AGGIORNAMENTO BENI COMUNALI</t>
  </si>
  <si>
    <t>U.1.03.02.16.999 - Altre spese per servizi amministrativi</t>
  </si>
  <si>
    <t>01.04.1 - 360/1450/1 - SPESE PER RISCOSSIONE TRIBUTI COMUNALI</t>
  </si>
  <si>
    <t>01.04.1 - 360/1460/1 - SPESE PER ACCERTAMENTI TRIBUTI /IMU</t>
  </si>
  <si>
    <t>01.04.1 - 360/1469/1 - SERVIZIO GESTIONE TRIBUTI COMUNALI IMU E TARI</t>
  </si>
  <si>
    <t>U.1.03.02.99.999 - Altri servizi diversi n.a.c.</t>
  </si>
  <si>
    <t>01.06.1 - 570/772/2 - INCARICHI PER STUDI DI FATTIBILITA' E RELAZIONI TECNICHE (C.S.- PNRR)</t>
  </si>
  <si>
    <t>U.1.03.02.11.999 - Altre prestazioni professionali e specialistiche n.a.c.</t>
  </si>
  <si>
    <t>01.06.1 - 570/780/1 - SPESE PER IL SERV. TECNICO E ASS. TECNICA</t>
  </si>
  <si>
    <t>01.06.1 - 580/770/1 - SPESE PER STUDI,PROGETTAZIONI,ECC.</t>
  </si>
  <si>
    <t>01.07.1 - 10/488/1 - ELEZIONI/REFERENDUM - ACQUISTO DI BENI</t>
  </si>
  <si>
    <t>U.1.03.01.02.001 - Carta, cancelleria e stampati</t>
  </si>
  <si>
    <t>01.07.1 - 10/489/1 - ELEZIONI/REFERENDUM - ACQUISTO DI SERVIZI</t>
  </si>
  <si>
    <t>01.07.1 - 680/481/1 - SPESE PER IL SERVIZIO ELETTORALE - BENI</t>
  </si>
  <si>
    <t>01.07.1 - 680/940/1 - SPESE PER L`ANAGRAFE DELLA POPOLAZIONE</t>
  </si>
  <si>
    <t>01.07.1 - 680/950/1 - SPESE PER I SERVIZI DELLO STATO CIVILE</t>
  </si>
  <si>
    <t>01.07.1 - 690/84/1 - ELEZIONI AMMINISTRATIVE - PRESTAZIONI DI SERVIZI</t>
  </si>
  <si>
    <t>01.07.1 - 690/907/1 - CENSIMENTO PERMANENTE DELLA POPOLAZIONE - SERVIZI.-</t>
  </si>
  <si>
    <t>01.07.1 - 740/80/1 - SPESE PER LE ELEZIONI AMMINISTRATIVE - BENI</t>
  </si>
  <si>
    <t>U.1.03.02.99.004 - Altre spese per consultazioni elettorali dell'ente</t>
  </si>
  <si>
    <t>01.10.1 - 120/446/1 - BUONI PASTO PER DIPENDENTI COMUNALI</t>
  </si>
  <si>
    <t>U.1.03.02.14.000 - Servizi di ristorazione</t>
  </si>
  <si>
    <t>U.1.03.02.14.002 - Servizio mense personale civile</t>
  </si>
  <si>
    <t>01.11.1 - 800/9293/1 - F. DO FORMAZIONE PERSONALE-SERVIZI</t>
  </si>
  <si>
    <t>U.1.03.02.04.000 - Acquisto di servizi per formazione e addestramento del personale dell'ente</t>
  </si>
  <si>
    <t>U.1.03.02.04.999 - Acquisto di servizi per altre spese per formazione e addestramento n.a.c.</t>
  </si>
  <si>
    <t>03.01.1 - 1120/2190/1 - SPESE FUNZ. EX UFFICIO POLIZIA M. LE-BENI</t>
  </si>
  <si>
    <t>03.01.1 - 1130/2192/1 - SPESE FUNZION. VV. UU. - P. R. A.</t>
  </si>
  <si>
    <t>03.01.1 - 1130/5020/1 - SPESE PER PROTEZIONE ANIMALI,ECC.</t>
  </si>
  <si>
    <t>U.1.03.02.15.000 - Contratti di servizio pubblico</t>
  </si>
  <si>
    <t>U.1.03.02.15.011 - Contratti di servizio per la lotta al randagismo</t>
  </si>
  <si>
    <t>03.01.1 - 1130/5023/1 - SPESE PER PROTEZIONE ANIMALI, ECC.</t>
  </si>
  <si>
    <t>04.01.1 - 1450/2800/1 - SPESE MANTENIM. FUNZIONAM. SCUOLE MATERNE</t>
  </si>
  <si>
    <t>04.01.1 - 1450/2850/1 - SUSSIDI DIDATTICI E MATERIALI DIVERSI</t>
  </si>
  <si>
    <t>04.01.1 - 1460/2801/1 - SPESE MANTEN. FUNZION. SCUOLA MAT. -SERVIZI</t>
  </si>
  <si>
    <t>04.01.1 - 1460/2802/1 - SPESE FUNZIONAMENTO SCUOLA INFANZIA - ALTRI SERVIZI</t>
  </si>
  <si>
    <t>04.02.1 - 1560/2970/1 - SPESE FUNZIONAMENTO SCUOLE ELEMENTARI</t>
  </si>
  <si>
    <t>04.02.1 - 1560/2980/1 - SUSSIDI DIDATTICI E MATERIALI DIVERSI</t>
  </si>
  <si>
    <t>04.02.1 - 1560/3000/1 - FORN. GRATUITA LIBRI ALUNNI SCUOLA PRIMARIA E DIRITTO ALLO STUDIO</t>
  </si>
  <si>
    <t>U.1.03.01.01.000 - Giornali, riviste e pubblicazioni</t>
  </si>
  <si>
    <t>04.02.1 - 1570/2971/1 - SPESE FUNZIONAMENTO SCUOLE ELEM. -SERVIZI</t>
  </si>
  <si>
    <t>04.02.1 - 1570/2972/1 - SPESE FUNZIONAMENTO SCUOLA PRIMARIA - ALTRI SERVIZI</t>
  </si>
  <si>
    <t>04.02.1 - 1670/3180/1 - SPESE FUNZIONAMENTO SCUOLA MEDIA STATALE</t>
  </si>
  <si>
    <t>04.02.1 - 1680/3036/1 - LEASING OPERATIVO PER NOLEGGIO BENI STRUMENTALI A LUNGO TERMINE</t>
  </si>
  <si>
    <t>U.1.03.02.08.000 - Leasing operativo</t>
  </si>
  <si>
    <t>U.1.03.02.08.999 - Leasing operativo di altri beni</t>
  </si>
  <si>
    <t>04.02.1 - 1680/3181/1 - SPESE FUNZIONAMENTO SC. MEDIA-TELEC. -SER.</t>
  </si>
  <si>
    <t>04.02.1 - 1680/3182/1 - SPESE FUNZIONAMENTO SC.SEC.1°GRADO - ALTRI SERVIZI</t>
  </si>
  <si>
    <t>04.06.1 - 1900/3401/1 - SPESE PER MENSA SCOLASTICA-SERVIZI</t>
  </si>
  <si>
    <t>U.1.03.02.15.006 - Contratti di servizio per le mense scolastiche</t>
  </si>
  <si>
    <t>04.06.1 - 1900/3410/1 - SPESE PER SERVIZIO TRASPORTI SCOLASTICI E DIRITTO ALLO STUDIO</t>
  </si>
  <si>
    <t>U.1.03.02.15.002 - Contratti di servizio di trasporto scolastico</t>
  </si>
  <si>
    <t>04.06.1 - 1900/3412/1 - INTERVENTI PER DIRITTI ALLO STUDIO</t>
  </si>
  <si>
    <t>04.06.1 - 1900/3430/1 - SPESE PER ATTIV. PARASCOLASTICHE DIVERSE</t>
  </si>
  <si>
    <t>05.02.1 - 2000/3760/1 - SPESE FUNZIONAMENTO BIBLIOTECA CIVICA</t>
  </si>
  <si>
    <t>U.1.03.01.01.002 - Pubblicazioni</t>
  </si>
  <si>
    <t>05.02.1 - 2010/3761/1 - SPESE FUNZION. BIBLIOTECA CIVICA-SERVIZI</t>
  </si>
  <si>
    <t>05.02.1 - 2020/3762/1 - SPESE FUNZION. BIBLIOTECA -AFFITTO/CONTR.</t>
  </si>
  <si>
    <t>U.1.03.02.07.000 - Utilizzo di beni di terzi</t>
  </si>
  <si>
    <t>05.02.1 - 2140/4022/1 - MANIFESTAZIONI DIVERSE IN CAMPO TURISTICO E CULTURALE</t>
  </si>
  <si>
    <t>06.01.1 - 2330/6500/1 - SPESE FUNZIONAMENTO IMPIANTI SPORTIVI</t>
  </si>
  <si>
    <t>06.01.1 - 2340/6501/1 - SPESE FUNZIONAM. IMP. SPORTIVI-SERVIZI</t>
  </si>
  <si>
    <t>07.01.1 - 2550/8400/1 - INTERVENTI DIVERSI NEL CAMPO TURISTICO</t>
  </si>
  <si>
    <t>07.01.1 - 2550/8405/1 - INTERVENTI VARI IN CAMPO TURISTICO E CULTURALE - BENI E SERVIZI</t>
  </si>
  <si>
    <t>07.01.1 - 2560/8401/1 - INTERVENTI DIV. NEL CAMPO TURIST. -SERVIZI</t>
  </si>
  <si>
    <t>07.01.1 - 2560/8403/1 - UFFICIO TURISTICO - MANUTENZIONE/SERVIZI</t>
  </si>
  <si>
    <t>07.01.1 - 2560/8409/1 - SPESE PER LA GESTIONE DEL POLO MUSEALE</t>
  </si>
  <si>
    <t>07.01.1 - 4760/8404/1 - INTERVENTI NEL CAMPO TURISTICO - INCARICHI E GESTIONI</t>
  </si>
  <si>
    <t>08.01.1 - 3110/4300/1 - INC. PER AGG. STRUM. URBANISTICI</t>
  </si>
  <si>
    <t>09.02.1 - 3650/6300/1 - SPESE MANUT. AREE VERDI E VERDE ATTREZZ.</t>
  </si>
  <si>
    <t>U.1.03.01.02.999 - Altri beni e materiali di consumo n.a.c.</t>
  </si>
  <si>
    <t>09.03.1 - 3540/5790/1 - SPESE GESTIONE SERVIZIO NETTEZZA URBANA</t>
  </si>
  <si>
    <t>09.03.1 - 3550/5800/1 - APPALTO SERV. RACC. RIFIUTI SOLIDI URBANI</t>
  </si>
  <si>
    <t>U.1.03.02.15.004 - Contratti di servizio per la raccolta rifiuti</t>
  </si>
  <si>
    <t>09.04.1 - 3430/5410/1 - SPESE GESTIONE ACQUEDOTTO COMUNALE</t>
  </si>
  <si>
    <t>09.04.1 - 3430/5450/1 - SPESE MANUTENZIONE FONTANE E LAVATOI</t>
  </si>
  <si>
    <t>09.04.1 - 3430/5620/1 - SPESE GESTIONE SERVIZIO FOGNATURE</t>
  </si>
  <si>
    <t>09.04.1 - 3440/5401/1 - SPESE FUNZION. UFF. ACQUEDOTTO-SERVIZI</t>
  </si>
  <si>
    <t>09.05.1 - 3650/6302/1 - RISANAM. ZONE E BENI SOTTOPOSTI A VINCOL.</t>
  </si>
  <si>
    <t>10.05.1 - 2770/7290/1 - SPESE PER VESTIARIO AL PERSONALE</t>
  </si>
  <si>
    <t>10.05.1 - 2770/7310/1 - MANUTENZ. ORDINARIA VIE E PIAZZE</t>
  </si>
  <si>
    <t>10.05.1 - 2770/7320/1 - SPESE PER LA CIRCOL. E SEGNALETICA STRAD.</t>
  </si>
  <si>
    <t>10.05.1 - 2780/7312/1 - MANUT. ORD. VIE E PIAZZE-SERVIZIO</t>
  </si>
  <si>
    <t>10.05.1 - 2780/7340/1 - SPESE PER RIMOZIONE NEVE DALL`ABITATO</t>
  </si>
  <si>
    <t>U.1.03.02.15.999 - Altre spese per contratti di servizio pubblico</t>
  </si>
  <si>
    <t>10.05.1 - 2890/7421/1 - CONSUMO E. E. PER PUBBL. ILLUMIN. -SERVIZI</t>
  </si>
  <si>
    <t>10.05.1 - 2890/7431/1 - SPESE GEST. IMP. ILLUM. PUBBL. -SERVIZI</t>
  </si>
  <si>
    <t>U.1.03.02.05.004 - Energia elettrica</t>
  </si>
  <si>
    <t>11.01.1 - 3320/2660/1 - SPESE DIVERSE PER I SERVIZI ANTINCENDIO</t>
  </si>
  <si>
    <t>11.01.1 - 3320/13080/1 - INTERV. INDIFF. SALVAG. INCOLUMITA`PUBBLICA</t>
  </si>
  <si>
    <t>12.01.1 - 3770/6201/1 - SPESA FUNZIONAMENTO ASILO NIDO</t>
  </si>
  <si>
    <t>U.1.03.02.15.010 - Contratti di servizio di asilo nido</t>
  </si>
  <si>
    <t>12.03.1 - 4090/6900/1 - INIZIATIVE A FAVORE DEGLI ANZIANI</t>
  </si>
  <si>
    <t>12.07.1 - 10/7201/1 - ASSISTENZA PRENOTAZIONI/RITIRO ESAMI</t>
  </si>
  <si>
    <t>12.09.1 - 4200/5180/1 - SPESE MANUTENZIONE ORDINARIA CIMITERI</t>
  </si>
  <si>
    <t>12.09.1 - 4210/5181/1 - SPESE MANUT. ORDIN. CIMITERO-SERV.</t>
  </si>
  <si>
    <t>12.09.1 - 4210/5184/1 - SPESE GESTIONE CIMITERO COMUNALE - UTENZE, ECC.</t>
  </si>
  <si>
    <t>12.09.1 - 4210/5221/1 - ACQUISTO FERETRI/TRASP. NON ABBIENTI/REC.SALME-SER.</t>
  </si>
  <si>
    <t>12.11.1 - 3770/6202/1 - SPESE FUNZIONAMENTO MICRO NIDO</t>
  </si>
  <si>
    <t>14.04.1 - 4420/8595/1 - SPESE PER RASSEGNE FIERISTICHE E MERCATI</t>
  </si>
  <si>
    <t>14.04.1 - 5640/8781/1 - SPESE GEST. STABILE PESO PUBBL. -SERVIZI</t>
  </si>
  <si>
    <t>01.02.1 - 10/426/1 - SPESE PER UNIONE MONTANA V.O.S. - TRASFERIMENTI</t>
  </si>
  <si>
    <t>U.1.04.01.02.000 - Trasferimenti correnti a Amministrazioni Locali</t>
  </si>
  <si>
    <t>U.1.04.01.02.005 - Trasferimenti correnti a Unioni di Comuni</t>
  </si>
  <si>
    <t>01.02.1 - 10/4001/1 - INTERV.RIPARAZIONE TORRE CAMPANARIA - CONTRIBUTO SPESE.-</t>
  </si>
  <si>
    <t>U.1.04.04.01.000 - Trasferimenti correnti a Istituzioni Sociali Private</t>
  </si>
  <si>
    <t>U.1.04.04.01.001 - Trasferimenti correnti a Istituzioni Sociali Private</t>
  </si>
  <si>
    <t>01.02.1 - 160/427/1 - QUOTA CONVENZIONE CON COMUNE DI FRASSINETTO</t>
  </si>
  <si>
    <t>U.1.04.01.02.003 - Trasferimenti correnti a Comuni</t>
  </si>
  <si>
    <t>01.03.1 - 270/1467/1 - TAGLI NUOVA SPENDING REVIEW - QUOTA F.S.C./IMU CEDUTA ALLO STATO</t>
  </si>
  <si>
    <t>U.1.04.01.01.000 - Trasferimenti correnti a Amministrazioni Centrali</t>
  </si>
  <si>
    <t>U.1.04.01.01.020 - Trasferimenti correnti al Ministero dell'economia in attuazione di norme in materia di contenimento di spesa</t>
  </si>
  <si>
    <t>01.04.1 - 380/1470/1 - SERVIZIO GESTIONE CANONE UNICO PATRIMONIALE E ALTRE ENTRATE-RIVERSAMENTI</t>
  </si>
  <si>
    <t>U.1.04.03.99.000 - Trasferimenti correnti a altre imprese</t>
  </si>
  <si>
    <t>U.1.04.03.99.999 - Trasferimenti correnti a altre imprese</t>
  </si>
  <si>
    <t>01.04.1 - 380/1480/1 - FONDI PEREQUATIVI UR1a E UR2a (DA RUOLO TARI)-TRASFERIMENTI</t>
  </si>
  <si>
    <t>U.1.04.01.01.001 - Trasferimenti correnti a Ministeri</t>
  </si>
  <si>
    <t>01.05.1 - 490/1290/1 - TRASFERIMENTO FONDI MITUR PER RIQUALIFICAZIONE AREE ATTREZZATE DI SOSTA TEMPORANEA AI FINI TURISTICI E VALORIZZAZIONE DEL TURISMO ALL'ARIA APERTA</t>
  </si>
  <si>
    <t>01.06.1 - 600/781/1 - SPESE PER C. U. C. -CENTR. UNICA COMMITTENZA</t>
  </si>
  <si>
    <t>01.06.1 - 600/782/1 - PIATTAFORMA TECNOLOGICA - RIMBORSO SPESE ALL'UNIONE</t>
  </si>
  <si>
    <t>01.07.1 - 710/482/1 - SPESE PER IL SERV. ELETTORALE CEC-TRASF.</t>
  </si>
  <si>
    <t>01.11.1 - 820/7080/1 - SPESE PER GLI UFFICI DI COLLOCAMENTO</t>
  </si>
  <si>
    <t>03.01.1 - 1150/2386/1 - SERVIZIO ASSOCIATO DI POLIZIA LOCALE - TRASFERIMENTO QUOTA COSTI A UMVOS</t>
  </si>
  <si>
    <t>04.06.1 - 1900/3432/1 - CONTRIBUTO ALLA SCUOLA PER P.O.F.</t>
  </si>
  <si>
    <t>04.06.1 - 1920/3433/1 - SPESE PER ATTIVITA' INTEGRATIVE (BORSE DI STUDIO)</t>
  </si>
  <si>
    <t>05.02.1 - 2030/13017/1 - SERVIZIO CIVILE VOLONTARIO PER BIBLIOTECA CIVICA</t>
  </si>
  <si>
    <t>U.1.04.01.02.004 - Trasferimenti correnti a Città metropolitane e Roma capitale</t>
  </si>
  <si>
    <t>05.02.1 - 2140/4000/1 - CONTR. AD ASSOCIAZ. A FINAL. CULT. E SOCIALI</t>
  </si>
  <si>
    <t>05.02.1 - 2140/4011/1 - CONTR. VALORIZZ. ATT. GRUPPI DI MUSICA AMAT</t>
  </si>
  <si>
    <t>05.02.1 - 2140/4014/1 - MANIFESTAZIONI IN CAMPO TURISTICO, ECC. - CONTRIBUTI</t>
  </si>
  <si>
    <t>05.02.1 - 2140/4020/1 - SPESE FUNZIONAMENTO CONSULTA COMUNALE</t>
  </si>
  <si>
    <t>07.01.1 - 2580/8402/1 - INTERVENTI DIV. NEL CAMPO TUR. - TRASFER.</t>
  </si>
  <si>
    <t>10.05.1 - 2800/7318/1 - CANTIERI LAVORO/P.P.U. - TRASFERIMENTI ALL'UNIONE MONTANA</t>
  </si>
  <si>
    <t>10.05.1 - 2800/7435/1 - SERV. MANUT. STRADE E MULATTIERE-TRASFER.</t>
  </si>
  <si>
    <t>11.02.1 - 3350/2656/1 - SPESE PER CONVENZIONE PROTEZIONE CIVILE - TRASFERIMENTI ALL'UNIONE MONTANA VOS</t>
  </si>
  <si>
    <t>12.01.1 - 3790/6140/1 - CONCORSO SPESE MANT. INFANTI ILLEGITTIMI</t>
  </si>
  <si>
    <t>12.05.1 - 4120/6909/1 - INIZIATIVE A FAVORE DEGLI UTENTI - TRASFERIMENTI</t>
  </si>
  <si>
    <t>12.05.1 - 4120/6910/1 - INTERVENTI VARI PER SERVIZI SOCIALI</t>
  </si>
  <si>
    <t>U.1.04.02.05.000 - Altri trasferimenti a famiglie</t>
  </si>
  <si>
    <t>U.1.04.02.05.999 - Altri trasferimenti a famiglie n.a.c.</t>
  </si>
  <si>
    <t>12.05.1 - 4120/7161/1 - CONTRIBUTO/BONUS NEO MAMME</t>
  </si>
  <si>
    <t>12.07.1 - 4120/7200/1 - TRASFER. FONDI PER ATTIVITA`SOCIO ASSIST.</t>
  </si>
  <si>
    <t>12.07.1 - 4120/7204/1 - TRASF.A CISS 38 PER INTERVENTI DI RIUTILIZZO BENI CONFISCATI</t>
  </si>
  <si>
    <t>U.1.04.01.02.018 - Trasferimenti correnti a Consorzi di enti locali</t>
  </si>
  <si>
    <t>12.11.1 - 3770/6203/1 - SPES FUNZIONAMENTO MICRO NIDO - TRASFERIMENTI</t>
  </si>
  <si>
    <t>14.02.1 - 4780/8593/1 - CONTRIBUTO DA MINISTERO PER APERTURE NUOVE ATTIVITA' COMMERCIALI (LEGGE STABILITA' 2020)</t>
  </si>
  <si>
    <t>14.04.1 - 4450/8590/1 - SPESE PER FIERE, MOSTRE E MERCATI - TRASFERIMENTI</t>
  </si>
  <si>
    <t>14.04.1 - 4450/8591/1 - SPESE PER FIERE,MERCATI - TRASFERIMENTI</t>
  </si>
  <si>
    <t>01.05.1 - 500/1280/1 - INTERESSI PASSIVI MUTUI PATRIMONIO</t>
  </si>
  <si>
    <t>U.1.07.05.04.000 - Interessi passivi su finanziamenti a medio lungo termine a Imprese</t>
  </si>
  <si>
    <t>Semestrale</t>
  </si>
  <si>
    <t>04.02.1 - 1600/3035/1 - INTERESSI PASSIVI MUTUI SCUOLA PRIMARIA</t>
  </si>
  <si>
    <t>10.05.1 - 2810/7450/1 - INTERESSI PASSIVI MUTUI OPERE VIABILITA`</t>
  </si>
  <si>
    <t>12.09.1 - 4240/5182/1 - INTERESSI PASSIVI SU MUTUI IN AMM. TO</t>
  </si>
  <si>
    <t>01.04.1 - 10/9072/1 - RIDUZIONE TARI PER CASI CISS 38</t>
  </si>
  <si>
    <t>U.1.09.99.04.000 - Rimborsi di parte corrente a Famiglie di somme non dovute o incassate in eccesso</t>
  </si>
  <si>
    <t>U.1.09.99.04.001 - Rimborsi di parte corrente a Famiglie di somme non dovute o incassate in eccesso</t>
  </si>
  <si>
    <t>01.04.1 - 410/9070/1 - SGRAVI E RESTITUZ. TRIBUTI E SOMME VARIE</t>
  </si>
  <si>
    <t>U.1.09.99.05.000 - Rimborsi di parte corrente a Imprese di somme non dovute o incassate in eccesso</t>
  </si>
  <si>
    <t>U.1.09.99.05.001 - Rimborsi di parte corrente a Imprese di somme non dovute o incassate in eccesso</t>
  </si>
  <si>
    <t>01.04.1 - 410/9071/1 - SGRAVI E REST. TRIBUTI/VARIE-SERVIZI</t>
  </si>
  <si>
    <t>12.09.1 - 4230/5183/1 - ONERI CONSEG. RINUNCIA ANTIC. CONC. CIMIT.</t>
  </si>
  <si>
    <t>01.01.1 - 80/9027/1 - FONDO SPESE PER INDENNITA' FINE MANDATO DEL SINDACO</t>
  </si>
  <si>
    <t>U.1.10.01.99.000 - Altri fondi e accantonamenti</t>
  </si>
  <si>
    <t>U.1.10.01.99.999 - Altri fondi n.a.c.</t>
  </si>
  <si>
    <t>01.02.1 - 140/1292/1 - ASSICURAZIONI COMUNALI DIVERSE</t>
  </si>
  <si>
    <t>U.1.10.04.01.000 - Premi di assicurazione contro i danni</t>
  </si>
  <si>
    <t>01.02.1 - 410/9031/1 - FONDO PER RINNOVI CONTRATTUALI</t>
  </si>
  <si>
    <t>U.1.10.01.04.000 - Fondo rinnovi contrattuali</t>
  </si>
  <si>
    <t>U.1.10.01.04.001 - Fondo rinnovi contrattuali</t>
  </si>
  <si>
    <t>20.01.1 - 10/9029/1 - FONDO DI RISERVA DI CASSA</t>
  </si>
  <si>
    <t>U.1.10.01.01.000 - Fondo di riserva</t>
  </si>
  <si>
    <t>U.1.10.01.01.001 - Fondi di riserva</t>
  </si>
  <si>
    <t>01.02.2 - 10/9382/1 - MANUTENZIONE STRAORDINARIA IMMOBILI COMUNALI</t>
  </si>
  <si>
    <t>U.2.02.01.09.000 - Beni immobili</t>
  </si>
  <si>
    <t>U.2.02.01.09.999 - Beni immobili n.a.c.</t>
  </si>
  <si>
    <t>01.02.2 - 10/9395/1 - SOSTITUZ. ESTINTORI C/O EDIFICI C. LI</t>
  </si>
  <si>
    <t>U.2.02.01.05.000 - Attrezzature</t>
  </si>
  <si>
    <t>U.2.02.01.05.999 - Attrezzature n.a.c.</t>
  </si>
  <si>
    <t>01.02.2 - 5830/9380/1 - MANUT. STRAORD. IMMOBILI ADIBITI UFFICI C., ECC.</t>
  </si>
  <si>
    <t>01.02.2 - 5830/9381/1 - MANUT. STRAORD. IMMOBILI PROV. OO. UU.</t>
  </si>
  <si>
    <t>01.02.2 - 5830/9389/1 - P.N.R.R. AVVISO PUBBLICO MISURA 1.4.5 PIATTAFORMA NOTIFICHE DIGITALI - SEND - M1C1 INVESTIMENTO 1.4 SERVIZI E CITTADINANZA DIGITALE</t>
  </si>
  <si>
    <t>U.2.02.03.02.000 - Software</t>
  </si>
  <si>
    <t>U.2.02.03.02.001 - Sviluppo software e manutenzione evolutiva</t>
  </si>
  <si>
    <t>01.02.2 - 5830/9392/1 - P.N.R.R. PER BANDO 1.4.1 ESPERIENZA DEL CITTADINO NEI SERVIZI PUBBLICI</t>
  </si>
  <si>
    <t>01.02.2 - 5830/9398/1 - P.N.R.R. INV.1.4-MIS.1.4.4.ESTENSIONE UTILIZZO ANAGRAFE NAZ.LE DIGITALE ANPR-ADESIONE ALLO STATO CIVILE DIGITALE (ANSC)</t>
  </si>
  <si>
    <t>U.2.02.03.02.002 - Acquisto software</t>
  </si>
  <si>
    <t>01.02.2 - 5830/9401/1 - EFFICIENTAMENTO PALAZZO MUNICIPALE</t>
  </si>
  <si>
    <t>01.02.2 - 5830/9403/1 - BANDO PNRR MISURA 2.2.3. - SUAP - ENTI TERZI</t>
  </si>
  <si>
    <t>01.02.2 - 5830/9420/1 - CONTRIBUTO STATALE P.N.R.R. M1C1 2.2.3. PA DIGITALE DIGITALIZZAZIONE E SEMPLIFICAZIONE DELLE PROCEDURE SUE - ADEGUAMENTO TECNOLOGICO DELLE PIATTAFORME</t>
  </si>
  <si>
    <t>01.02.2 - 5830/9421/1 - BANDO P.N.R.R. PA DIGITALE M1C1 1.3.1. PDND CONFERIMENTO DATI RELATIVI AI NUMERI CIVICI GEOREFERENZIATI NELL'ANNCS</t>
  </si>
  <si>
    <t>01.02.2 - 5870/9390/1 - ACQUISTO MOBILI E MACCHINE PER UFFICI C.</t>
  </si>
  <si>
    <t>U.2.02.01.07.000 - Hardware</t>
  </si>
  <si>
    <t>U.2.02.01.07.002 - Postazioni di lavoro</t>
  </si>
  <si>
    <t>01.02.2 - 5870/9391/1 - ACQUISTO MOBILI E MACCHINE PER UFFICIO-SOFTWARE</t>
  </si>
  <si>
    <t>01.02.2 - 6230/9384/1 - INSTALLAZIONE GENERATORE DI CALORE PRESSO LA SEDE UMVOS</t>
  </si>
  <si>
    <t>U.2.02.01.04.000 - Impianti e macchinari</t>
  </si>
  <si>
    <t>U.2.02.01.04.002 - Impianti</t>
  </si>
  <si>
    <t>01.05.2 - 6130/9408/1 - CSE 2025-POC ENERGIA-SOSTITUZIONE INFISSI SALONE POLIFUNZIONALE</t>
  </si>
  <si>
    <t>01.05.2 - 6130/12080/1 - REALIZZAZIONE AREA CAMPER SERVICE IN LOCALITA' TELLARIO</t>
  </si>
  <si>
    <t>01.05.2 - 6130/12081/1 - INTERVENTI DI RIQUALIFICAZIONE TORRE TELLARIA - RISTORAZIONE</t>
  </si>
  <si>
    <t>U.2.02.03.05.000 - Incarichi professionali per la realizzazione di investimenti</t>
  </si>
  <si>
    <t>U.2.02.03.05.001 - Incarichi professionali per la realizzazione di investimenti</t>
  </si>
  <si>
    <t>01.05.2 - 6130/12084/1 - RIQUILIFICAZIONE VIALE LEA/EX INTERNATI</t>
  </si>
  <si>
    <t>01.05.2 - 8030/12081/1 - REALIZZAZIONE NUOVA AREA CAMPER SERVICE IN LOCALITA' TELLARIO (FONDI COMUNALI)</t>
  </si>
  <si>
    <t>01.06.2 - 6230/9505/1 - INCARICHI STRAORDINARI DI PROGETTAZIONE/INTERVENTI VARI</t>
  </si>
  <si>
    <t>04.01.2 - 7030/10190/1 - MANUT. STRAORDIN. EDIFICI SCUOLA MATERNA</t>
  </si>
  <si>
    <t>U.2.02.01.09.003 - Fabbricati ad uso scolastico</t>
  </si>
  <si>
    <t>04.01.2 - 7030/10192/1 - MANUT. STR. EDIFICI SC. MATERNA CON OO. UU.</t>
  </si>
  <si>
    <t>04.01.2 - 7030/10194/1 - INTERVENTI DI EFFICIENTAMENTO ENERGETICO E STRUTTURALE SCUOLA DELL'INFANZIA</t>
  </si>
  <si>
    <t>04.02.2 - 5830/10390/1 - P.N.R.R. M2C4 - EFFICIENTAMENTO ENERGETICO PALESTRA COMUNALE</t>
  </si>
  <si>
    <t>04.02.2 - 7130/10316/1 - SCUOLA PRIMARIA - ACQUISTI ARREDI E VARIE</t>
  </si>
  <si>
    <t>04.02.2 - 7130/10330/1 - MANUT. STRAOD. SCUOLA ELEM. CON FONDI OO. UU</t>
  </si>
  <si>
    <t>04.02.2 - 7130/10391/1 - SCUOLA P.MARTINETTI - INTERVENTO DI EFFICIENTAMENTO ENERGETICO</t>
  </si>
  <si>
    <t>04.02.2 - 7170/10315/1 - ISTRUZ. PRIMARIA-MANUT. ED ACQ. ATTREZZAT.</t>
  </si>
  <si>
    <t>U.2.02.01.03.000 - Mobili e arredi</t>
  </si>
  <si>
    <t>U.2.02.01.03.001 - Mobili e arredi per ufficio</t>
  </si>
  <si>
    <t>04.02.2 - 7230/10380/1 - ISTR. SECOND. - MANUT. EDIFICI E IMPIANTI</t>
  </si>
  <si>
    <t>04.02.2 - 7230/10386/1 - MESSA IN SICUREZZA E ADEGUAMENTO PAVIMENTI E SERVIZI IGIENICI SCUOLA SEDONDARIA DI PRIMO GRADO-</t>
  </si>
  <si>
    <t>04.02.2 - 7230/10388/1 - ADEGUAMENTO EDIFICIO SCUOLA SEC.1°GRADO "P. MARTINETTI" IN VIA ROMA. MIGLIORAMENTO SISMICO.</t>
  </si>
  <si>
    <t>04.02.2 - 7230/10396/1 - INTERVENTI DI MANUTENZIONE STRAORDINARIA EX SCUOLA MEDIA P. MARTINETTI</t>
  </si>
  <si>
    <t>U.2.02.01.09.998 - Altre infrastrutture n.a.c</t>
  </si>
  <si>
    <t>04.02.2 - 7230/10412/1 - INT. MANUT. SCUOLA MEDIA/PALESTRA OO. UU.</t>
  </si>
  <si>
    <t>05.02.2 - 7530/10502/1 - INTERVENTI VARI NELLE ATTIVITA' CULTURALI (MUSEI, ECC.)</t>
  </si>
  <si>
    <t>05.02.2 - 7530/10503/1 - INTERVENTI VARI NELLE ATTIVITA' CULTURALI (MUSEI, ECC.)</t>
  </si>
  <si>
    <t>05.02.2 - 7570/10501/1 - ACQUISTO MOBILI BIBLIOTECA CIVICA</t>
  </si>
  <si>
    <t>05.02.2 - 7570/10504/1 - REALIZZAZIONE NUOVA BIBLIOTECA CIVICA</t>
  </si>
  <si>
    <t>U.2.02.01.09.018 - Musei, teatri e biblioteche</t>
  </si>
  <si>
    <t>06.01.2 - 7830/11620/1 - COSTRUZIONE E COMPLET. IMPIANTI SPORTIVI</t>
  </si>
  <si>
    <t>U.2.02.01.09.016 - Impianti sportivi</t>
  </si>
  <si>
    <t>06.01.2 - 7830/11626/1 - ORDINANZA SINDACALE N.5 DEL 19.04.2025 - REALIZZAZIONE VALLO A PROTEZIONE NUCLEO ABITATO VIA FERRATA LOC.SARRO</t>
  </si>
  <si>
    <t>06.01.2 - 7830/11630/1 - COSTR. E MANUT. IMPIANTI SPORT. CON OO. UU.</t>
  </si>
  <si>
    <t>08.01.2 - 8530/10904/1 - INT. MANUT. CORSI D'ACQUA/TUTELA TERRIT.</t>
  </si>
  <si>
    <t>U.2.02.01.09.014 - Opere per la sistemazione del suolo</t>
  </si>
  <si>
    <t>08.01.2 - 8530/10905/1 - INTERVENTI VARI SU FRAZIONI</t>
  </si>
  <si>
    <t>08.01.2 - 8530/10912/1 - INTERVENTI MESSA IN SICUREZZA VERSANTE DX T.SOANA LOC.OLTRESOANA/VIA ROMA</t>
  </si>
  <si>
    <t>08.01.2 - 8530/10913/1 - INTERVENTI DI MESSA IN SICUREZZA VERSANTE DX STRADA B.TA PANIER/B.TA TRUCH BONET</t>
  </si>
  <si>
    <t>08.01.2 - 8530/11910/1 - SISTEMAZ.IMMISSIONE NEL T.ORCO DELLO SCOLMATORE PRESSO LOC.GOIA DEL GUR</t>
  </si>
  <si>
    <t>08.01.2 - 8530/11911/1 - RIPRISTINO DIFESA SPONDALE SPONDA SX T.ORCO IN CORRISPONDENZA VIADOTTO S.P. 460</t>
  </si>
  <si>
    <t>09.02.2 - 9070/11405/1 - INTERV. AREE VERDI ED ARREDO URBANO</t>
  </si>
  <si>
    <t>U.2.02.01.99.000 - Altri beni materiali</t>
  </si>
  <si>
    <t>U.2.02.01.99.999 - Altri beni materiali diversi</t>
  </si>
  <si>
    <t>10.05.2 - 8230/11850/1 - COSTRUZ. E SISTEMAZIONE DI STRADE COMUN.</t>
  </si>
  <si>
    <t>U.2.02.01.09.013 - Altre vie di comunicazione</t>
  </si>
  <si>
    <t>10.05.2 - 8230/11851/1 - LAVORI DI MANUTENZIONE STRAORDINARIA VIABILITA' COMUNALE</t>
  </si>
  <si>
    <t>10.05.2 - 8230/11892/1 - RIFACIMENTO BARRIERA STRADALE LUNGO LA VIA DON PATRITO</t>
  </si>
  <si>
    <t>10.05.2 - 8230/11900/1 - COSTRUZ. STRADE C. LI CON PROVENTI OO. UU.</t>
  </si>
  <si>
    <t>10.05.2 - 8230/11903/1 - SIST. STRADA DEI MOLETTI-REGIMAZ. ACQUE</t>
  </si>
  <si>
    <t>U.2.02.01.09.012 - Infrastrutture stradali</t>
  </si>
  <si>
    <t>10.05.2 - 8230/11939/1 - ADEGUAMENTO IDRAULICO TRATTO TERMINALE RIO LADRET A PROTEZIONE ABITATO E STRADA</t>
  </si>
  <si>
    <t>10.05.2 - 8330/11870/1 - COMPL. E SPOST. RETE E CENTRI ILL. PUBBLICA</t>
  </si>
  <si>
    <t>10.05.2 - 8330/11930/1 - COSTRUZ. E MANUT. IMP. I. P. CON PROV. OO. UU.</t>
  </si>
  <si>
    <t>12.09.2 - 9530/11050/1 - MANUTENZIONE STRAORDINARIA CIMITERI</t>
  </si>
  <si>
    <t>12.09.2 - 9530/11052/1 - INTERV. MANUT. STRAORD. CIMITERO CON OO. UU.</t>
  </si>
  <si>
    <t>12.09.2 - 9530/11053/1 - COSTRUZ. LOCULI, CELLETTE OSSARIO E URNE CENERARIE</t>
  </si>
  <si>
    <t>14.04.2 - 9970/12055/1 - REALIZZAZIONE DISTRETTO URBANO DEL COMMERCIO (DUC)</t>
  </si>
  <si>
    <t>01.11.2 - 6490/12600/1 - FONDO PER INTERV. DI CUI ART.4 LR. N.15/89</t>
  </si>
  <si>
    <t>U.2.03.04.01.000 - Contributi agli investimenti a Istituzioni Sociali Private</t>
  </si>
  <si>
    <t>U.2.03.04.01.001 - Contributi agli investimenti a Istituzioni Sociali Private</t>
  </si>
  <si>
    <t>50.02.4 - 11050/12800/1 - QUOTE CAPITALE AMMORT. MUTUI PER INVEST.</t>
  </si>
  <si>
    <t>U.4.03.01.04.000 - Rimborso Mutui e altri finanziamenti a medio lungo termine a Imprese</t>
  </si>
  <si>
    <t>99.01.7 - 10/12981/1 - VERSAMENTO IVA SPLIT ISTITUZIONALE</t>
  </si>
  <si>
    <t>U.7.01.01.02.000 - Versamento delle ritenute per scissione contabile IVA (split payment)</t>
  </si>
  <si>
    <t>U.7.01.01.02.001 - Versamento delle ritenute per scissione contabile IVA (split payment)</t>
  </si>
  <si>
    <t>99.01.7 - 10/12982/1 - VERSAMENTO IVA SPLIT COMMERCIALE</t>
  </si>
  <si>
    <t>99.01.7 - 13530/12940/1 - VERS. RITENUTE PREVIDENZIALI ED ASSIST.</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</si>
  <si>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</si>
  <si>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</si>
  <si>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99.01.7 - 13540/12950/1 - VERS. RITENUTE IRPEF PER LAVORO DIPEND.</t>
  </si>
  <si>
    <t>U.7.01.02.01.000 - Versamenti di ritenute erariali su Redditi da lavoro dipendente riscosse per conto terzi</t>
  </si>
  <si>
    <t>U.7.01.02.01.001 - Versamenti di ritenute erariali su Redditi da lavoro dipendente riscosse per conto terzi</t>
  </si>
  <si>
    <t>99.01.7 - 13540/12985/1 - VERSAMENTO RITENUTE ERARIALI SU REDDITI LAVORO AUTONOMO</t>
  </si>
  <si>
    <t>U.7.01.03.01.000 - Versamenti di ritenute erariali su Redditi da lavoro autonomo per conto terzi</t>
  </si>
  <si>
    <t>U.7.01.03.01.001 - Versamenti di ritenute erariali su Redditi da lavoro autonomo per conto terzi</t>
  </si>
  <si>
    <t>99.01.7 - 13550/12960/1 - VERS. RITEN. AL PERSONALE PER CONTO TERZI</t>
  </si>
  <si>
    <t>U.7.01.02.99.000 - Altri versamenti di ritenute al personale dipendente per conto di terzi</t>
  </si>
  <si>
    <t>U.7.01.02.99.999 - Altri versamenti di ritenute al personale dipendente per conto di terzi</t>
  </si>
  <si>
    <t>99.01.7 - 13580/13050/1 - GESTIONE DI FONDI PER SERVIZIO ECONOMATO</t>
  </si>
  <si>
    <t>U.7.01.99.03.000 - Costituzione fondi economali e carte aziendali</t>
  </si>
  <si>
    <t>U.7.01.99.03.001 - Costituzione fondi economali e carte aziendali</t>
  </si>
  <si>
    <t>99.01.7 - 13560/12970/1 - RESTITUZIONE DEPOSITI CAUZIONALI</t>
  </si>
  <si>
    <t>U.7.02.04.02.000 - Restituzione di depositi cauzionali o contrattuali di terzi</t>
  </si>
  <si>
    <t>U.7.02.04.02.001 - Restituzione di depositi cauzionali o contrattuali di terzi</t>
  </si>
  <si>
    <t>99.01.7 - 13570/13000/1 - SERVIZI PER CONTO DI TERZI - BENI</t>
  </si>
  <si>
    <t>U.7.02.01.02.000 - Acquisto di servizi per conto di terzi</t>
  </si>
  <si>
    <t>U.7.02.01.02.001 - Acquisto di servizi per conto di terzi</t>
  </si>
  <si>
    <t>99.01.7 - 13570/13001/1 - SERVIZI PER CONTO TERZI - SERVIZI</t>
  </si>
  <si>
    <t>99.01.7 - 13570/13135/1 - RIMB. SOMME ALLA CASSA DD. PP. ED ALTRI</t>
  </si>
  <si>
    <t>U.7.02.03.02.000 - Trasferimenti per conto terzi a Imprese</t>
  </si>
  <si>
    <t>U.7.02.03.02.999 - Trasferimenti per conto terzi a altre imprese</t>
  </si>
  <si>
    <t>99.01.7 - 13590/13070/1 - SPESE CONTRATTUALI E D`ASTA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</si>
</sst>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164" formatCode="_(* #,##0.00_);_(* \(#,##0.00\);_(* &quot;-&quot;??_);_(@_)"/>
    <numFmt numFmtId="165" formatCode="_-* #,##0\ &quot;€&quot;_-;\-* #,##0\ &quot;€&quot;_-;_-* &quot;-&quot;\ &quot;€&quot;_-;_-@_-"/>
    <numFmt numFmtId="166" formatCode="_-* #,##0\ _€_-;\-* #,##0\ _€_-;_-* &quot;-&quot;\ _€_-;_-@_-"/>
    <numFmt numFmtId="167" formatCode="_-* #,##0.00\ &quot;€&quot;_-;\-* #,##0.00\ &quot;€&quot;_-;_-* &quot;-&quot;??\ &quot;€&quot;_-;_-@_-"/>
    <numFmt numFmtId="168"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167"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6" fontId="1" fillId="0" borderId="0" applyFont="0" applyFill="0" applyBorder="0" applyAlignment="0" applyProtection="0"/>
    <xf numFmtId="0" fontId="2" fillId="0" borderId="0"/>
    <xf numFmtId="164"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81">
    <xf numFmtId="0" fontId="0" fillId="0" borderId="0" xfId="0"/>
    <xf numFmtId="0" fontId="10" fillId="2" borderId="1" xfId="12" applyFont="1" applyFill="1" applyBorder="1" applyAlignment="1" applyProtection="1">
      <alignment vertical="center" wrapText="1"/>
    </xf>
    <xf numFmtId="4" fontId="18" fillId="2" borderId="1" xfId="12" applyNumberFormat="1" applyFont="1" applyFill="1" applyBorder="1" applyProtection="1"/>
    <xf numFmtId="4" fontId="18" fillId="2" borderId="2" xfId="12" applyNumberFormat="1" applyFont="1" applyFill="1" applyBorder="1" applyProtection="1"/>
    <xf numFmtId="4" fontId="14" fillId="2" borderId="1" xfId="12" applyNumberFormat="1" applyFont="1" applyFill="1" applyBorder="1" applyAlignment="1" applyProtection="1">
      <alignment horizontal="center" vertical="center" wrapText="1"/>
    </xf>
    <xf numFmtId="4" fontId="14" fillId="2" borderId="2" xfId="12" applyNumberFormat="1" applyFont="1" applyFill="1" applyBorder="1" applyAlignment="1" applyProtection="1">
      <alignment horizontal="center" vertical="center" wrapText="1"/>
    </xf>
    <xf numFmtId="0" fontId="6" fillId="0" borderId="0" xfId="12" applyFont="1" applyBorder="1" applyAlignment="1" applyProtection="1">
      <alignment horizontal="left" vertical="center"/>
    </xf>
    <xf numFmtId="0" fontId="6" fillId="0" borderId="0" xfId="12" applyFont="1" applyProtection="1"/>
    <xf numFmtId="0" fontId="6" fillId="0" borderId="3" xfId="12" applyFont="1" applyBorder="1" applyAlignment="1" applyProtection="1">
      <alignment horizontal="left" vertical="center"/>
    </xf>
    <xf numFmtId="0" fontId="11" fillId="0" borderId="3" xfId="12" applyFont="1" applyBorder="1" applyAlignment="1" applyProtection="1">
      <alignment wrapText="1"/>
    </xf>
    <xf numFmtId="0" fontId="6" fillId="0" borderId="0" xfId="12" applyFont="1" applyAlignment="1" applyProtection="1">
      <alignment horizontal="left"/>
    </xf>
    <xf numFmtId="0" fontId="12" fillId="0" borderId="1" xfId="12" applyFont="1" applyBorder="1" applyAlignment="1" applyProtection="1">
      <alignment horizontal="center" vertical="center" wrapText="1"/>
    </xf>
    <xf numFmtId="0" fontId="12" fillId="0" borderId="4" xfId="12" applyFont="1" applyBorder="1" applyAlignment="1" applyProtection="1">
      <alignment horizontal="center" vertical="center" wrapText="1"/>
    </xf>
    <xf numFmtId="0" fontId="12" fillId="0" borderId="5" xfId="12" applyFont="1" applyBorder="1" applyAlignment="1" applyProtection="1">
      <alignment horizontal="center" vertical="center" wrapText="1"/>
    </xf>
    <xf numFmtId="0" fontId="12" fillId="0" borderId="6" xfId="12" applyFont="1" applyBorder="1" applyAlignment="1" applyProtection="1">
      <alignment horizontal="center" vertical="center" wrapText="1"/>
    </xf>
    <xf numFmtId="0" fontId="12" fillId="0" borderId="7" xfId="12" applyFont="1" applyBorder="1" applyAlignment="1" applyProtection="1">
      <alignment horizontal="center" vertical="center" wrapText="1"/>
    </xf>
    <xf numFmtId="0" fontId="12" fillId="0" borderId="8" xfId="12" applyFont="1" applyBorder="1" applyAlignment="1" applyProtection="1">
      <alignment horizontal="center" vertical="center" wrapText="1"/>
    </xf>
    <xf numFmtId="0" fontId="6" fillId="0" borderId="9" xfId="12" applyFont="1" applyBorder="1" applyAlignment="1" applyProtection="1">
      <alignment horizontal="left" vertical="center"/>
    </xf>
    <xf numFmtId="0" fontId="10" fillId="0" borderId="10" xfId="12" applyFont="1" applyBorder="1" applyAlignment="1" applyProtection="1">
      <alignment horizontal="left" vertical="center"/>
    </xf>
    <xf numFmtId="168" fontId="14" fillId="0" borderId="0" xfId="12" applyNumberFormat="1" applyFont="1" applyBorder="1" applyAlignment="1" applyProtection="1">
      <alignment horizontal="center" vertical="center" wrapText="1"/>
    </xf>
    <xf numFmtId="0" fontId="6" fillId="0" borderId="0" xfId="12" applyFont="1" applyAlignment="1" applyProtection="1">
      <alignment horizontal="center" vertical="center"/>
    </xf>
    <xf numFmtId="0" fontId="10" fillId="0" borderId="11" xfId="12" applyFont="1" applyBorder="1" applyAlignment="1" applyProtection="1">
      <alignment vertical="center" wrapText="1"/>
    </xf>
    <xf numFmtId="0" fontId="14" fillId="0" borderId="0" xfId="12" applyFont="1" applyBorder="1" applyAlignment="1" applyProtection="1">
      <alignment horizontal="center" vertical="center" wrapText="1"/>
    </xf>
    <xf numFmtId="0" fontId="6" fillId="0" borderId="0" xfId="12" applyFont="1" applyAlignment="1" applyProtection="1">
      <alignment vertical="center"/>
    </xf>
    <xf numFmtId="0" fontId="10" fillId="0" borderId="12" xfId="12" applyFont="1" applyBorder="1" applyAlignment="1" applyProtection="1">
      <alignment horizontal="left" vertical="center"/>
    </xf>
    <xf numFmtId="0" fontId="14" fillId="0" borderId="12" xfId="12" applyFont="1" applyBorder="1" applyAlignment="1" applyProtection="1">
      <alignment horizontal="center" vertical="center" wrapText="1"/>
    </xf>
    <xf numFmtId="0" fontId="14" fillId="0" borderId="3" xfId="12" applyFont="1" applyBorder="1" applyAlignment="1" applyProtection="1">
      <alignment horizontal="center" vertical="center" wrapText="1"/>
    </xf>
    <xf numFmtId="0" fontId="11" fillId="0" borderId="13" xfId="8" applyFont="1" applyBorder="1" applyAlignment="1" applyProtection="1">
      <alignment horizontal="left" vertical="center"/>
    </xf>
    <xf numFmtId="0" fontId="11" fillId="0" borderId="14" xfId="8" applyFont="1" applyBorder="1" applyAlignment="1" applyProtection="1">
      <alignment horizontal="left" vertical="center"/>
    </xf>
    <xf numFmtId="0" fontId="11" fillId="0" borderId="15" xfId="8" applyFont="1" applyBorder="1" applyAlignment="1" applyProtection="1">
      <alignment horizontal="left" vertical="center"/>
    </xf>
    <xf numFmtId="0" fontId="11" fillId="0" borderId="16" xfId="8" applyFont="1" applyBorder="1" applyAlignment="1" applyProtection="1">
      <alignment horizontal="left" vertical="center"/>
    </xf>
    <xf numFmtId="0" fontId="18" fillId="0" borderId="15" xfId="8" applyFont="1" applyBorder="1" applyAlignment="1" applyProtection="1">
      <alignment horizontal="left" vertical="center"/>
    </xf>
    <xf numFmtId="0" fontId="18" fillId="0" borderId="14" xfId="8" applyFont="1" applyBorder="1" applyAlignment="1" applyProtection="1">
      <alignment horizontal="left" vertical="center" wrapText="1"/>
    </xf>
    <xf numFmtId="0" fontId="10" fillId="0" borderId="0" xfId="12" applyFont="1" applyProtection="1"/>
    <xf numFmtId="0" fontId="18" fillId="0" borderId="14" xfId="8" applyFont="1" applyBorder="1" applyAlignment="1" applyProtection="1">
      <alignment horizontal="left" vertical="center"/>
    </xf>
    <xf numFmtId="0" fontId="11" fillId="0" borderId="14" xfId="8" applyFont="1" applyBorder="1" applyAlignment="1" applyProtection="1">
      <alignment horizontal="left" vertical="center" wrapText="1"/>
    </xf>
    <xf numFmtId="0" fontId="18" fillId="0" borderId="17" xfId="8" applyFont="1" applyBorder="1" applyAlignment="1" applyProtection="1">
      <alignment horizontal="left" vertical="center"/>
    </xf>
    <xf numFmtId="0" fontId="6" fillId="0" borderId="18" xfId="12" applyFont="1" applyBorder="1" applyAlignment="1" applyProtection="1">
      <alignment horizontal="left" vertical="center" wrapText="1"/>
    </xf>
    <xf numFmtId="0" fontId="11" fillId="0" borderId="0" xfId="12" applyFont="1" applyBorder="1" applyProtection="1"/>
    <xf numFmtId="0" fontId="10" fillId="0" borderId="0" xfId="12" applyFont="1" applyBorder="1" applyAlignment="1" applyProtection="1">
      <alignment horizontal="left" vertical="center" wrapText="1"/>
    </xf>
    <xf numFmtId="0" fontId="18" fillId="0" borderId="14" xfId="8" applyFont="1" applyBorder="1" applyAlignment="1" applyProtection="1">
      <alignment horizontal="left" vertical="top" wrapText="1"/>
    </xf>
    <xf numFmtId="0" fontId="11" fillId="0" borderId="17" xfId="8" applyFont="1" applyBorder="1" applyAlignment="1" applyProtection="1">
      <alignment horizontal="left" vertical="center"/>
    </xf>
    <xf numFmtId="0" fontId="6" fillId="0" borderId="0" xfId="12" applyFont="1" applyBorder="1" applyAlignment="1" applyProtection="1">
      <alignment horizontal="left" vertical="center" wrapText="1"/>
    </xf>
    <xf numFmtId="4" fontId="15" fillId="0" borderId="0" xfId="12" applyNumberFormat="1" applyFont="1" applyBorder="1" applyAlignment="1" applyProtection="1">
      <alignment horizontal="right"/>
    </xf>
    <xf numFmtId="4" fontId="15" fillId="0" borderId="19" xfId="12" applyNumberFormat="1" applyFont="1" applyBorder="1" applyAlignment="1" applyProtection="1">
      <alignment horizontal="right"/>
    </xf>
    <xf numFmtId="0" fontId="6" fillId="0" borderId="20" xfId="12" applyFont="1" applyBorder="1" applyAlignment="1" applyProtection="1">
      <alignment horizontal="left" vertical="center"/>
    </xf>
    <xf numFmtId="0" fontId="10" fillId="0" borderId="17" xfId="12" applyFont="1" applyBorder="1" applyAlignment="1" applyProtection="1">
      <alignment horizontal="right" vertical="center"/>
    </xf>
    <xf numFmtId="0" fontId="6" fillId="0" borderId="21" xfId="12" applyFont="1" applyBorder="1" applyAlignment="1" applyProtection="1">
      <alignment horizontal="left" vertical="center"/>
    </xf>
    <xf numFmtId="0" fontId="6" fillId="0" borderId="0" xfId="12" applyFont="1" applyAlignment="1" applyProtection="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pplyProtection="1">
      <alignment horizontal="right" wrapText="1"/>
    </xf>
    <xf numFmtId="3" fontId="16" fillId="0" borderId="23" xfId="12" applyNumberFormat="1" applyFont="1" applyBorder="1" applyAlignment="1" applyProtection="1">
      <alignment horizontal="right" wrapText="1"/>
    </xf>
    <xf numFmtId="3" fontId="16" fillId="0" borderId="24" xfId="12" applyNumberFormat="1" applyFont="1" applyBorder="1" applyAlignment="1" applyProtection="1">
      <alignment horizontal="right" wrapText="1"/>
    </xf>
    <xf numFmtId="3" fontId="16" fillId="0" borderId="25" xfId="12" applyNumberFormat="1" applyFont="1" applyBorder="1" applyAlignment="1" applyProtection="1">
      <alignment horizontal="right" wrapText="1"/>
    </xf>
    <xf numFmtId="3" fontId="16" fillId="0" borderId="26" xfId="12" applyNumberFormat="1" applyFont="1" applyBorder="1" applyAlignment="1" applyProtection="1">
      <alignment horizontal="right" wrapText="1"/>
    </xf>
    <xf numFmtId="3" fontId="16" fillId="0" borderId="27" xfId="12" applyNumberFormat="1" applyFont="1" applyBorder="1" applyAlignment="1" applyProtection="1">
      <alignment horizontal="right" wrapText="1"/>
    </xf>
    <xf numFmtId="3" fontId="16" fillId="0" borderId="28" xfId="12" applyNumberFormat="1" applyFont="1" applyBorder="1" applyAlignment="1" applyProtection="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pplyProtection="1">
      <alignment horizontal="right" wrapText="1"/>
    </xf>
    <xf numFmtId="3" fontId="19" fillId="0" borderId="27" xfId="12" applyNumberFormat="1" applyFont="1" applyBorder="1" applyAlignment="1" applyProtection="1">
      <alignment horizontal="right" wrapText="1"/>
    </xf>
    <xf numFmtId="3" fontId="19" fillId="0" borderId="28" xfId="12" applyNumberFormat="1" applyFont="1" applyBorder="1" applyAlignment="1" applyProtection="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pplyProtection="1">
      <alignment horizontal="right"/>
    </xf>
    <xf numFmtId="3" fontId="19" fillId="0" borderId="40" xfId="12" applyNumberFormat="1" applyFont="1" applyBorder="1" applyAlignment="1" applyProtection="1">
      <alignment horizontal="right"/>
    </xf>
    <xf numFmtId="3" fontId="19" fillId="0" borderId="41" xfId="12" applyNumberFormat="1" applyFont="1" applyBorder="1" applyAlignment="1" applyProtection="1">
      <alignment horizontal="right"/>
    </xf>
    <xf numFmtId="3" fontId="18" fillId="0" borderId="2" xfId="12" applyNumberFormat="1" applyFont="1" applyBorder="1" applyProtection="1">
      <protection locked="0"/>
    </xf>
    <xf numFmtId="3" fontId="18" fillId="0" borderId="40" xfId="12" applyNumberFormat="1" applyFont="1" applyBorder="1" applyAlignment="1" applyProtection="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pplyProtection="1">
      <alignment horizontal="right" wrapText="1"/>
    </xf>
    <xf numFmtId="3" fontId="19" fillId="0" borderId="49" xfId="12" applyNumberFormat="1" applyFont="1" applyBorder="1" applyAlignment="1" applyProtection="1">
      <alignment horizontal="right" wrapText="1"/>
    </xf>
    <xf numFmtId="3" fontId="19" fillId="0" borderId="50" xfId="12" applyNumberFormat="1" applyFont="1" applyBorder="1" applyAlignment="1" applyProtection="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xf>
    <xf numFmtId="3" fontId="19" fillId="0" borderId="53" xfId="12" applyNumberFormat="1" applyFont="1" applyBorder="1" applyAlignment="1" applyProtection="1">
      <alignment horizontal="right"/>
    </xf>
    <xf numFmtId="3" fontId="19" fillId="0" borderId="51" xfId="12" applyNumberFormat="1" applyFont="1" applyBorder="1" applyAlignment="1" applyProtection="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pplyProtection="1">
      <alignment horizontal="right"/>
    </xf>
    <xf numFmtId="3" fontId="21" fillId="0" borderId="55" xfId="12" applyNumberFormat="1" applyFont="1" applyBorder="1" applyAlignment="1" applyProtection="1">
      <alignment horizontal="right"/>
    </xf>
    <xf numFmtId="3" fontId="21" fillId="0" borderId="56" xfId="12" applyNumberFormat="1" applyFont="1" applyBorder="1" applyAlignment="1" applyProtection="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pplyProtection="1">
      <alignment horizontal="right"/>
    </xf>
    <xf numFmtId="3" fontId="19" fillId="0" borderId="60" xfId="12" applyNumberFormat="1" applyFont="1" applyBorder="1" applyAlignment="1" applyProtection="1">
      <alignment horizontal="right"/>
    </xf>
    <xf numFmtId="3" fontId="19" fillId="0" borderId="61" xfId="12" applyNumberFormat="1" applyFont="1" applyBorder="1" applyAlignment="1" applyProtection="1">
      <alignment horizontal="right"/>
    </xf>
    <xf numFmtId="3" fontId="12" fillId="0" borderId="4" xfId="12" applyNumberFormat="1" applyFont="1" applyBorder="1" applyAlignment="1" applyProtection="1">
      <alignment horizontal="right" vertical="center" wrapText="1"/>
    </xf>
    <xf numFmtId="3" fontId="19" fillId="0" borderId="4" xfId="12" applyNumberFormat="1" applyFont="1" applyBorder="1" applyAlignment="1" applyProtection="1">
      <alignment horizontal="right"/>
    </xf>
    <xf numFmtId="3" fontId="12" fillId="0" borderId="2" xfId="12" applyNumberFormat="1" applyFont="1" applyBorder="1" applyAlignment="1" applyProtection="1">
      <alignment horizontal="right" vertical="center" wrapText="1"/>
    </xf>
    <xf numFmtId="0" fontId="10" fillId="0" borderId="3" xfId="12" applyFont="1" applyBorder="1" applyAlignment="1" applyProtection="1">
      <alignment horizontal="right" vertical="center" wrapText="1"/>
    </xf>
    <xf numFmtId="0" fontId="10" fillId="0" borderId="12" xfId="12" applyFont="1" applyBorder="1" applyAlignment="1" applyProtection="1">
      <alignment horizontal="right" vertical="center" wrapText="1"/>
    </xf>
    <xf numFmtId="0" fontId="9" fillId="0" borderId="62" xfId="12" applyFont="1" applyBorder="1" applyAlignment="1" applyProtection="1">
      <alignment horizontal="left" vertical="center" wrapText="1"/>
    </xf>
    <xf numFmtId="0" fontId="9" fillId="0" borderId="63" xfId="12" applyFont="1" applyBorder="1" applyAlignment="1" applyProtection="1">
      <alignment horizontal="left" vertical="center" wrapText="1"/>
    </xf>
    <xf numFmtId="0" fontId="10" fillId="0" borderId="64" xfId="12" applyFont="1" applyBorder="1" applyAlignment="1" applyProtection="1">
      <alignment horizontal="right" vertical="center" wrapText="1"/>
    </xf>
    <xf numFmtId="0" fontId="10" fillId="0" borderId="64" xfId="12" applyFont="1" applyBorder="1" applyAlignment="1" applyProtection="1">
      <alignment horizontal="right" vertical="center"/>
    </xf>
    <xf numFmtId="0" fontId="10" fillId="0" borderId="11" xfId="12" applyFont="1" applyBorder="1" applyAlignment="1" applyProtection="1">
      <alignment horizontal="right" vertical="center"/>
    </xf>
    <xf numFmtId="0" fontId="28" fillId="0" borderId="0" xfId="12" applyFont="1" applyBorder="1" applyAlignment="1" applyProtection="1">
      <alignment horizontal="left" vertical="center"/>
    </xf>
    <xf numFmtId="0" fontId="11" fillId="0" borderId="13" xfId="11" applyFont="1" applyBorder="1" applyAlignment="1" applyProtection="1">
      <alignment horizontal="left" vertical="center"/>
    </xf>
    <xf numFmtId="0" fontId="11" fillId="0" borderId="14" xfId="11" applyFont="1" applyBorder="1" applyAlignment="1" applyProtection="1">
      <alignment horizontal="left" vertical="center"/>
    </xf>
    <xf numFmtId="0" fontId="11" fillId="0" borderId="15" xfId="11" applyFont="1" applyBorder="1" applyAlignment="1" applyProtection="1">
      <alignment horizontal="left" vertical="center"/>
    </xf>
    <xf numFmtId="0" fontId="8" fillId="0" borderId="65" xfId="11" applyFont="1" applyBorder="1" applyAlignment="1" applyProtection="1">
      <alignment horizontal="left" vertical="center" wrapText="1"/>
    </xf>
    <xf numFmtId="0" fontId="8" fillId="0" borderId="16" xfId="11" applyFont="1" applyBorder="1" applyAlignment="1" applyProtection="1">
      <alignment horizontal="left" vertical="center" wrapText="1"/>
    </xf>
    <xf numFmtId="0" fontId="18" fillId="0" borderId="15" xfId="11" applyFont="1" applyBorder="1" applyAlignment="1" applyProtection="1">
      <alignment horizontal="left" vertical="center"/>
    </xf>
    <xf numFmtId="0" fontId="18" fillId="0" borderId="14" xfId="11" applyFont="1" applyBorder="1" applyAlignment="1" applyProtection="1">
      <alignment horizontal="left" vertical="center" wrapText="1"/>
    </xf>
    <xf numFmtId="0" fontId="18" fillId="0" borderId="14" xfId="11" applyFont="1" applyBorder="1" applyAlignment="1" applyProtection="1">
      <alignment horizontal="left" vertical="center"/>
    </xf>
    <xf numFmtId="0" fontId="11" fillId="0" borderId="14" xfId="11" applyFont="1" applyBorder="1" applyAlignment="1" applyProtection="1">
      <alignment horizontal="left" vertical="center" wrapText="1"/>
    </xf>
    <xf numFmtId="3" fontId="19" fillId="0" borderId="66" xfId="12" applyNumberFormat="1" applyFont="1" applyBorder="1" applyAlignment="1" applyProtection="1">
      <alignment horizontal="right" wrapText="1"/>
    </xf>
    <xf numFmtId="3" fontId="19" fillId="0" borderId="67" xfId="12" applyNumberFormat="1" applyFont="1" applyBorder="1" applyAlignment="1" applyProtection="1">
      <alignment horizontal="right" wrapText="1"/>
    </xf>
    <xf numFmtId="3" fontId="19" fillId="0" borderId="68" xfId="12" applyNumberFormat="1" applyFont="1" applyBorder="1" applyAlignment="1" applyProtection="1">
      <alignment horizontal="right" wrapText="1"/>
    </xf>
    <xf numFmtId="0" fontId="18" fillId="0" borderId="17" xfId="11" applyFont="1" applyBorder="1" applyAlignment="1" applyProtection="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pplyProtection="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pplyProtection="1">
      <alignment horizontal="right"/>
    </xf>
    <xf numFmtId="3" fontId="19" fillId="0" borderId="28" xfId="12" applyNumberFormat="1" applyFont="1" applyBorder="1" applyAlignment="1" applyProtection="1">
      <alignment horizontal="right"/>
    </xf>
    <xf numFmtId="3" fontId="19" fillId="0" borderId="25" xfId="12" applyNumberFormat="1" applyFont="1" applyBorder="1" applyAlignment="1" applyProtection="1">
      <alignment horizontal="right"/>
    </xf>
    <xf numFmtId="0" fontId="11" fillId="0" borderId="14" xfId="11" applyFont="1" applyBorder="1" applyAlignment="1" applyProtection="1">
      <alignment horizontal="left" vertical="top" wrapText="1"/>
    </xf>
    <xf numFmtId="0" fontId="8" fillId="0" borderId="65" xfId="11" applyFont="1" applyBorder="1" applyAlignment="1" applyProtection="1">
      <alignment horizontal="left" vertical="top" wrapText="1"/>
    </xf>
    <xf numFmtId="0" fontId="8" fillId="0" borderId="14" xfId="11" applyFont="1" applyBorder="1" applyAlignment="1" applyProtection="1">
      <alignment horizontal="left" vertical="top" wrapText="1"/>
    </xf>
    <xf numFmtId="0" fontId="18" fillId="0" borderId="14" xfId="11" applyFont="1" applyBorder="1" applyAlignment="1" applyProtection="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pplyProtection="1">
      <alignment horizontal="right"/>
    </xf>
    <xf numFmtId="3" fontId="21" fillId="0" borderId="27" xfId="12" applyNumberFormat="1" applyFont="1" applyBorder="1" applyAlignment="1" applyProtection="1">
      <alignment horizontal="right"/>
    </xf>
    <xf numFmtId="3" fontId="21" fillId="0" borderId="28" xfId="12" applyNumberFormat="1" applyFont="1" applyBorder="1" applyAlignment="1" applyProtection="1">
      <alignment horizontal="right"/>
    </xf>
    <xf numFmtId="0" fontId="11" fillId="0" borderId="17" xfId="11" applyFont="1" applyBorder="1" applyAlignment="1" applyProtection="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pplyProtection="1">
      <alignment horizontal="left" vertical="center"/>
    </xf>
    <xf numFmtId="0" fontId="8" fillId="0" borderId="82" xfId="11" applyFont="1" applyBorder="1" applyAlignment="1" applyProtection="1">
      <alignment horizontal="left" vertical="center" wrapText="1"/>
    </xf>
    <xf numFmtId="0" fontId="8" fillId="0" borderId="32" xfId="11" applyFont="1" applyBorder="1" applyAlignment="1" applyProtection="1">
      <alignment horizontal="left" vertical="center" wrapText="1"/>
    </xf>
    <xf numFmtId="0" fontId="8" fillId="0" borderId="27" xfId="11" applyFont="1" applyBorder="1" applyAlignment="1" applyProtection="1">
      <alignment horizontal="left" vertical="center" wrapText="1"/>
    </xf>
    <xf numFmtId="0" fontId="8" fillId="0" borderId="23" xfId="11" applyFont="1" applyBorder="1" applyAlignment="1" applyProtection="1">
      <alignment horizontal="left" vertical="center" wrapText="1"/>
    </xf>
    <xf numFmtId="0" fontId="8" fillId="0" borderId="83" xfId="11" applyFont="1" applyBorder="1" applyAlignment="1" applyProtection="1">
      <alignment horizontal="left" vertical="center" wrapText="1"/>
    </xf>
    <xf numFmtId="0" fontId="8" fillId="0" borderId="34" xfId="11" applyFont="1" applyBorder="1" applyAlignment="1" applyProtection="1">
      <alignment horizontal="left" vertical="center" wrapText="1"/>
    </xf>
    <xf numFmtId="0" fontId="8" fillId="0" borderId="28" xfId="11" applyFont="1" applyBorder="1" applyAlignment="1" applyProtection="1">
      <alignment horizontal="left" vertical="center" wrapText="1"/>
    </xf>
    <xf numFmtId="0" fontId="8" fillId="0" borderId="24" xfId="11" applyFont="1" applyBorder="1" applyAlignment="1" applyProtection="1">
      <alignment horizontal="left" vertical="center" wrapText="1"/>
    </xf>
    <xf numFmtId="3" fontId="16" fillId="0" borderId="84" xfId="12" applyNumberFormat="1" applyFont="1" applyBorder="1" applyAlignment="1" applyProtection="1">
      <alignment horizontal="right" wrapText="1"/>
    </xf>
    <xf numFmtId="3" fontId="16" fillId="0" borderId="82" xfId="12" applyNumberFormat="1" applyFont="1" applyBorder="1" applyAlignment="1" applyProtection="1">
      <alignment horizontal="right" wrapText="1"/>
    </xf>
    <xf numFmtId="3" fontId="20" fillId="0" borderId="82" xfId="12" applyNumberFormat="1" applyFont="1" applyBorder="1" applyAlignment="1" applyProtection="1">
      <alignment horizontal="right" wrapText="1"/>
    </xf>
    <xf numFmtId="3" fontId="20" fillId="0" borderId="83" xfId="12" applyNumberFormat="1" applyFont="1" applyBorder="1" applyAlignment="1" applyProtection="1">
      <alignment horizontal="right" wrapText="1"/>
    </xf>
    <xf numFmtId="0" fontId="8" fillId="0" borderId="85" xfId="11" applyFont="1" applyBorder="1" applyAlignment="1" applyProtection="1">
      <alignment horizontal="left" vertical="center" wrapText="1"/>
    </xf>
    <xf numFmtId="0" fontId="8" fillId="0" borderId="87" xfId="11" applyFont="1" applyBorder="1" applyAlignment="1" applyProtection="1">
      <alignment horizontal="left" vertical="center" wrapText="1"/>
    </xf>
    <xf numFmtId="0" fontId="8" fillId="0" borderId="86" xfId="11" applyFont="1" applyBorder="1" applyAlignment="1" applyProtection="1">
      <alignment horizontal="left" vertical="center" wrapText="1"/>
    </xf>
    <xf numFmtId="0" fontId="8" fillId="0" borderId="88" xfId="11" applyFont="1" applyBorder="1" applyAlignment="1" applyProtection="1">
      <alignment horizontal="left" vertical="center" wrapText="1"/>
    </xf>
    <xf numFmtId="3" fontId="16" fillId="0" borderId="89" xfId="12" applyNumberFormat="1" applyFont="1" applyBorder="1" applyAlignment="1" applyProtection="1">
      <alignment horizontal="right" wrapText="1"/>
    </xf>
    <xf numFmtId="3" fontId="20" fillId="0" borderId="87" xfId="12" applyNumberFormat="1" applyFont="1" applyBorder="1" applyAlignment="1" applyProtection="1">
      <alignment horizontal="right" wrapText="1"/>
    </xf>
    <xf numFmtId="3" fontId="16" fillId="0" borderId="87" xfId="12" applyNumberFormat="1" applyFont="1" applyBorder="1" applyAlignment="1" applyProtection="1">
      <alignment horizontal="right" wrapText="1"/>
    </xf>
    <xf numFmtId="3" fontId="20" fillId="0" borderId="88" xfId="12" applyNumberFormat="1" applyFont="1" applyBorder="1" applyAlignment="1" applyProtection="1">
      <alignment horizontal="right" wrapText="1"/>
    </xf>
    <xf numFmtId="0" fontId="8" fillId="0" borderId="90" xfId="11" applyFont="1" applyBorder="1" applyAlignment="1" applyProtection="1">
      <alignment horizontal="left" vertical="center" wrapText="1"/>
    </xf>
    <xf numFmtId="0" fontId="8" fillId="0" borderId="91" xfId="11" applyFont="1" applyBorder="1" applyAlignment="1" applyProtection="1">
      <alignment horizontal="left" vertical="center" wrapText="1"/>
    </xf>
    <xf numFmtId="3" fontId="16" fillId="0" borderId="92" xfId="12" applyNumberFormat="1" applyFont="1" applyBorder="1" applyAlignment="1" applyProtection="1">
      <alignment horizontal="right" wrapText="1"/>
    </xf>
    <xf numFmtId="3" fontId="20" fillId="0" borderId="90" xfId="12" applyNumberFormat="1" applyFont="1" applyBorder="1" applyAlignment="1" applyProtection="1">
      <alignment horizontal="right" wrapText="1"/>
    </xf>
    <xf numFmtId="3" fontId="16" fillId="0" borderId="90" xfId="12" applyNumberFormat="1" applyFont="1" applyBorder="1" applyAlignment="1" applyProtection="1">
      <alignment horizontal="right" wrapText="1"/>
    </xf>
    <xf numFmtId="3" fontId="20" fillId="0" borderId="91" xfId="12" applyNumberFormat="1" applyFont="1" applyBorder="1" applyAlignment="1" applyProtection="1">
      <alignment horizontal="right" wrapText="1"/>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pplyProtection="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pplyProtection="1">
      <alignment horizontal="left" vertical="center" wrapText="1"/>
    </xf>
    <xf numFmtId="0" fontId="8" fillId="0" borderId="68" xfId="11" applyFont="1" applyBorder="1" applyAlignment="1" applyProtection="1">
      <alignment horizontal="left" vertical="center" wrapText="1"/>
    </xf>
    <xf numFmtId="0" fontId="8" fillId="0" borderId="33" xfId="11" applyFont="1" applyBorder="1" applyAlignment="1" applyProtection="1">
      <alignment horizontal="left" vertical="center" wrapText="1"/>
    </xf>
    <xf numFmtId="0" fontId="8" fillId="0" borderId="93" xfId="11" applyFont="1" applyBorder="1" applyAlignment="1" applyProtection="1">
      <alignment horizontal="left" vertical="center" wrapText="1"/>
    </xf>
    <xf numFmtId="0" fontId="8" fillId="0" borderId="29" xfId="11" applyFont="1" applyBorder="1" applyAlignment="1" applyProtection="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83"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pplyProtection="1">
      <alignment horizontal="left" vertical="center" wrapText="1"/>
    </xf>
    <xf numFmtId="0" fontId="4" fillId="0" borderId="0" xfId="12" applyFont="1" applyBorder="1" applyAlignment="1" applyProtection="1">
      <alignment horizontal="left" vertical="center" wrapText="1"/>
    </xf>
    <xf numFmtId="0" fontId="5" fillId="0" borderId="0" xfId="12" applyFont="1" applyBorder="1" applyAlignment="1" applyProtection="1">
      <alignment horizontal="left" vertical="center" wrapText="1"/>
    </xf>
    <xf numFmtId="0" fontId="10" fillId="0" borderId="69" xfId="12" applyFont="1" applyBorder="1" applyAlignment="1" applyProtection="1">
      <alignment horizontal="center" vertical="center" wrapText="1"/>
    </xf>
    <xf numFmtId="0" fontId="10" fillId="0" borderId="70" xfId="12" applyFont="1" applyBorder="1" applyAlignment="1" applyProtection="1">
      <alignment horizontal="center" vertical="center" wrapText="1"/>
    </xf>
    <xf numFmtId="0" fontId="10" fillId="0" borderId="71" xfId="12" applyFont="1" applyBorder="1" applyAlignment="1" applyProtection="1">
      <alignment horizontal="center" vertical="center"/>
    </xf>
    <xf numFmtId="0" fontId="10" fillId="0" borderId="20" xfId="12" applyFont="1" applyBorder="1" applyAlignment="1" applyProtection="1">
      <alignment horizontal="center" vertical="center"/>
    </xf>
    <xf numFmtId="0" fontId="10" fillId="0" borderId="21" xfId="12" applyFont="1" applyBorder="1" applyAlignment="1" applyProtection="1">
      <alignment horizontal="center" vertical="center"/>
    </xf>
    <xf numFmtId="0" fontId="10" fillId="0" borderId="10" xfId="12" applyFont="1" applyBorder="1" applyAlignment="1" applyProtection="1">
      <alignment horizontal="right" vertical="center" wrapText="1"/>
    </xf>
    <xf numFmtId="0" fontId="10" fillId="0" borderId="72" xfId="12" applyFont="1" applyBorder="1" applyAlignment="1" applyProtection="1">
      <alignment horizontal="right" vertical="center" wrapText="1"/>
    </xf>
    <xf numFmtId="0" fontId="10" fillId="0" borderId="73" xfId="12" applyFont="1" applyBorder="1" applyAlignment="1" applyProtection="1">
      <alignment horizontal="center" vertical="center"/>
    </xf>
    <xf numFmtId="0" fontId="10" fillId="0" borderId="10" xfId="12" applyFont="1" applyBorder="1" applyAlignment="1" applyProtection="1">
      <alignment horizontal="center" vertical="center"/>
    </xf>
    <xf numFmtId="0" fontId="12" fillId="0" borderId="0" xfId="12" applyFont="1" applyBorder="1" applyAlignment="1" applyProtection="1">
      <alignment horizontal="center" vertical="center" wrapText="1"/>
    </xf>
    <xf numFmtId="0" fontId="12" fillId="0" borderId="74" xfId="12" applyFont="1" applyBorder="1" applyAlignment="1" applyProtection="1">
      <alignment horizontal="center" vertical="center" wrapText="1"/>
    </xf>
    <xf numFmtId="0" fontId="10" fillId="0" borderId="11" xfId="12" applyFont="1" applyBorder="1" applyAlignment="1" applyProtection="1">
      <alignment horizontal="right" vertical="center" wrapText="1"/>
    </xf>
    <xf numFmtId="0" fontId="10" fillId="0" borderId="75" xfId="12" applyFont="1" applyBorder="1" applyAlignment="1" applyProtection="1">
      <alignment horizontal="right" vertical="center" wrapText="1"/>
    </xf>
    <xf numFmtId="0" fontId="10" fillId="0" borderId="71" xfId="12" applyFont="1" applyBorder="1" applyAlignment="1" applyProtection="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8" fillId="0" borderId="0" xfId="12" quotePrefix="1" applyFont="1" applyBorder="1" applyAlignment="1" applyProtection="1">
      <alignment horizontal="left" vertical="top" wrapText="1"/>
    </xf>
    <xf numFmtId="0" fontId="10" fillId="0" borderId="11" xfId="12" applyFont="1" applyBorder="1" applyAlignment="1" applyProtection="1">
      <alignment horizontal="center" vertical="center"/>
    </xf>
    <xf numFmtId="0" fontId="10" fillId="0" borderId="12" xfId="12" applyFont="1" applyBorder="1" applyAlignment="1" applyProtection="1">
      <alignment horizontal="center" vertical="center"/>
    </xf>
    <xf numFmtId="0" fontId="10" fillId="0" borderId="75" xfId="12" applyFont="1" applyBorder="1" applyAlignment="1" applyProtection="1">
      <alignment horizontal="center" vertical="center"/>
    </xf>
    <xf numFmtId="0" fontId="22" fillId="0" borderId="0" xfId="12" applyFont="1" applyBorder="1" applyAlignment="1" applyProtection="1">
      <alignment horizontal="center" vertical="center" wrapText="1"/>
    </xf>
    <xf numFmtId="0" fontId="12" fillId="0" borderId="76" xfId="12" applyFont="1" applyBorder="1" applyAlignment="1" applyProtection="1">
      <alignment horizontal="center" vertical="center" wrapText="1"/>
    </xf>
    <xf numFmtId="0" fontId="12" fillId="0" borderId="77" xfId="12" applyFont="1" applyBorder="1" applyAlignment="1" applyProtection="1">
      <alignment horizontal="center" vertical="center" wrapText="1"/>
    </xf>
    <xf numFmtId="0" fontId="12" fillId="0" borderId="78" xfId="12" applyFont="1" applyBorder="1" applyAlignment="1" applyProtection="1">
      <alignment horizontal="center" vertical="center" wrapText="1"/>
    </xf>
    <xf numFmtId="0" fontId="12" fillId="0" borderId="79" xfId="12" applyFont="1" applyBorder="1" applyAlignment="1" applyProtection="1">
      <alignment horizontal="center" vertical="center" wrapText="1"/>
    </xf>
    <xf numFmtId="0" fontId="9" fillId="0" borderId="64" xfId="12" quotePrefix="1" applyFont="1" applyBorder="1" applyAlignment="1" applyProtection="1">
      <alignment horizontal="left" vertical="top" wrapText="1"/>
    </xf>
    <xf numFmtId="0" fontId="9" fillId="0" borderId="0" xfId="12" quotePrefix="1" applyFont="1" applyBorder="1" applyAlignment="1" applyProtection="1">
      <alignment horizontal="left" vertical="top" wrapText="1"/>
    </xf>
    <xf numFmtId="0" fontId="12" fillId="0" borderId="80" xfId="12" applyFont="1" applyBorder="1" applyAlignment="1" applyProtection="1">
      <alignment horizontal="center" vertical="center" wrapText="1"/>
    </xf>
    <xf numFmtId="0" fontId="12" fillId="0" borderId="81" xfId="12" applyFont="1" applyBorder="1" applyAlignment="1" applyProtection="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xf numFmtId="0" fontId="10" fillId="0" borderId="69" xfId="12" applyNumberFormat="1" applyFont="1" applyBorder="1" applyAlignment="1" applyProtection="1">
      <alignment horizontal="center" vertical="center" wrapText="1"/>
    </xf>
    <xf numFmtId="0" fontId="10" fillId="0" borderId="70" xfId="12" applyNumberFormat="1" applyFont="1" applyBorder="1" applyAlignment="1" applyProtection="1">
      <alignment horizontal="center" vertical="center" wrapText="1"/>
    </xf>
  </cellXfs>
  <cellStyles count="13">
    <cellStyle name="Comma" xfId="4"/>
    <cellStyle name="Comma [0]" xfId="5"/>
    <cellStyle name="Currency" xfId="2"/>
    <cellStyle name="Currency [0]" xfId="3"/>
    <cellStyle name="Migliaia" xfId="7"/>
    <cellStyle name="Normal" xfId="12"/>
    <cellStyle name="Normale" xfId="0" builtinId="0"/>
    <cellStyle name="Normale 2" xfId="6"/>
    <cellStyle name="Normale 2 2" xfId="9"/>
    <cellStyle name="Normale 3" xfId="8"/>
    <cellStyle name="Normale 3 2" xfId="10"/>
    <cellStyle name="Normale 3 2 2" xfId="11"/>
    <cellStyle name="Percent"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09"/>
  <sheetViews>
    <sheetView showGridLines="0" tabSelected="1" topLeftCell="A14" zoomScale="85" zoomScaleNormal="85" workbookViewId="0">
      <selection activeCell="C14" sqref="C14"/>
    </sheetView>
  </sheetViews>
  <sheetFormatPr defaultColWidth="12.5703125" defaultRowHeight="15" customHeight="1" x14ac:dyDescent="0.25"/>
  <cols>
    <col min="1" max="1" width="15.7109375" style="48" customWidth="1"/>
    <col min="2" max="2" width="65.85546875" style="48" customWidth="1"/>
    <col min="3" max="3" width="20.85546875" style="7" customWidth="1"/>
    <col min="4" max="4" width="22" style="7" customWidth="1"/>
    <col min="5" max="5" width="20.140625" style="7" customWidth="1"/>
    <col min="6" max="6" width="21.85546875" style="7" customWidth="1"/>
    <col min="7" max="7" width="19.85546875" style="7" customWidth="1"/>
    <col min="8" max="8" width="23" style="7" customWidth="1"/>
    <col min="9" max="9" width="21.7109375" style="7" customWidth="1"/>
    <col min="10" max="10" width="23.5703125" style="7" customWidth="1"/>
    <col min="11" max="11" width="12.5703125" style="7" customWidth="1"/>
    <col min="12" max="16384" width="12.5703125" style="7"/>
  </cols>
  <sheetData>
    <row r="1" spans="1:10" ht="53.45" customHeight="1" x14ac:dyDescent="0.25">
      <c r="A1" s="6"/>
      <c r="B1" s="268" t="s">
        <v>146</v>
      </c>
      <c r="C1" s="268"/>
      <c r="D1" s="268"/>
      <c r="E1" s="268"/>
      <c r="F1" s="268"/>
      <c r="G1" s="268"/>
      <c r="H1" s="268"/>
      <c r="I1" s="268"/>
      <c r="J1" s="268"/>
    </row>
    <row r="2" spans="1:10" ht="16.5" customHeight="1" x14ac:dyDescent="0.25">
      <c r="A2" s="6"/>
      <c r="B2" s="268"/>
      <c r="C2" s="268"/>
      <c r="D2" s="268"/>
      <c r="E2" s="268"/>
      <c r="F2" s="268"/>
      <c r="G2" s="268"/>
      <c r="H2" s="268"/>
      <c r="I2" s="268"/>
      <c r="J2" s="268"/>
    </row>
    <row r="3" spans="1:10" s="23" customFormat="1" ht="39.950000000000003" customHeight="1" x14ac:dyDescent="0.2">
      <c r="A3" s="246" t="s">
        <v>145</v>
      </c>
      <c r="B3" s="246"/>
      <c r="C3" s="246"/>
      <c r="D3" s="246"/>
      <c r="E3" s="246"/>
      <c r="F3" s="246"/>
      <c r="G3" s="246"/>
      <c r="H3" s="246"/>
      <c r="I3" s="246"/>
      <c r="J3" s="246"/>
    </row>
    <row r="4" spans="1:10" s="23" customFormat="1" ht="30" customHeight="1" x14ac:dyDescent="0.2">
      <c r="A4" s="246" t="s">
        <v>150</v>
      </c>
      <c r="B4" s="246"/>
      <c r="C4" s="246"/>
      <c r="D4" s="246"/>
      <c r="E4" s="246"/>
      <c r="F4" s="246"/>
      <c r="G4" s="246"/>
      <c r="H4" s="246"/>
      <c r="I4" s="246"/>
      <c r="J4" s="246"/>
    </row>
    <row r="5" spans="1:10" s="23" customFormat="1" ht="15" customHeight="1" x14ac:dyDescent="0.2">
      <c r="A5" s="247" t="s">
        <v>164</v>
      </c>
      <c r="B5" s="247"/>
      <c r="C5" s="247"/>
      <c r="D5" s="247"/>
      <c r="E5" s="247"/>
      <c r="F5" s="247"/>
      <c r="G5" s="247"/>
      <c r="H5" s="247"/>
      <c r="I5" s="247"/>
      <c r="J5" s="247"/>
    </row>
    <row r="6" spans="1:10" s="23" customFormat="1" ht="15" customHeight="1" x14ac:dyDescent="0.2">
      <c r="A6" s="246" t="s">
        <v>165</v>
      </c>
      <c r="B6" s="246"/>
      <c r="C6" s="246"/>
      <c r="D6" s="246"/>
      <c r="E6" s="246"/>
      <c r="F6" s="246"/>
      <c r="G6" s="246"/>
      <c r="H6" s="246"/>
      <c r="I6" s="246"/>
      <c r="J6" s="246"/>
    </row>
    <row r="7" spans="1:10" s="23" customFormat="1" ht="65.099999999999994" customHeight="1" x14ac:dyDescent="0.2">
      <c r="A7" s="246" t="s">
        <v>153</v>
      </c>
      <c r="B7" s="246"/>
      <c r="C7" s="246"/>
      <c r="D7" s="246"/>
      <c r="E7" s="246"/>
      <c r="F7" s="246"/>
      <c r="G7" s="246"/>
      <c r="H7" s="246"/>
      <c r="I7" s="246"/>
      <c r="J7" s="246"/>
    </row>
    <row r="8" spans="1:10" s="23" customFormat="1" ht="15" customHeight="1" x14ac:dyDescent="0.2">
      <c r="A8" s="246" t="s">
        <v>152</v>
      </c>
      <c r="B8" s="246"/>
      <c r="C8" s="246"/>
      <c r="D8" s="246"/>
      <c r="E8" s="246"/>
      <c r="F8" s="246"/>
      <c r="G8" s="246"/>
      <c r="H8" s="246"/>
      <c r="I8" s="246"/>
      <c r="J8" s="246"/>
    </row>
    <row r="9" spans="1:10" s="23" customFormat="1" ht="15" customHeight="1" x14ac:dyDescent="0.2">
      <c r="A9" s="247" t="s">
        <v>166</v>
      </c>
      <c r="B9" s="247"/>
      <c r="C9" s="247"/>
      <c r="D9" s="247"/>
      <c r="E9" s="247"/>
      <c r="F9" s="247"/>
      <c r="G9" s="247"/>
      <c r="H9" s="247"/>
      <c r="I9" s="247"/>
      <c r="J9" s="247"/>
    </row>
    <row r="10" spans="1:10" s="10" customFormat="1" ht="18.75" customHeight="1" x14ac:dyDescent="0.25">
      <c r="A10" s="8"/>
      <c r="B10" s="9"/>
      <c r="C10" s="9"/>
      <c r="D10" s="9"/>
      <c r="E10" s="9"/>
      <c r="F10" s="9"/>
      <c r="G10" s="9"/>
      <c r="H10" s="9"/>
      <c r="I10" s="9"/>
      <c r="J10" s="9"/>
    </row>
    <row r="11" spans="1:10" ht="15.6" customHeight="1" x14ac:dyDescent="0.25">
      <c r="A11" s="261" t="s">
        <v>130</v>
      </c>
      <c r="B11" s="255" t="s">
        <v>131</v>
      </c>
      <c r="C11" s="265" t="s">
        <v>3</v>
      </c>
      <c r="D11" s="266"/>
      <c r="E11" s="266"/>
      <c r="F11" s="266"/>
      <c r="G11" s="266"/>
      <c r="H11" s="266"/>
      <c r="I11" s="266"/>
      <c r="J11" s="267"/>
    </row>
    <row r="12" spans="1:10" ht="33" customHeight="1" x14ac:dyDescent="0.25">
      <c r="A12" s="262"/>
      <c r="B12" s="251"/>
      <c r="C12" s="257" t="s">
        <v>177</v>
      </c>
      <c r="D12" s="258"/>
      <c r="E12" s="269" t="s">
        <v>178</v>
      </c>
      <c r="F12" s="270"/>
      <c r="G12" s="271" t="s">
        <v>179</v>
      </c>
      <c r="H12" s="270"/>
      <c r="I12" s="271" t="s">
        <v>180</v>
      </c>
      <c r="J12" s="272"/>
    </row>
    <row r="13" spans="1:10" ht="37.5" customHeight="1" x14ac:dyDescent="0.25">
      <c r="A13" s="263"/>
      <c r="B13" s="256"/>
      <c r="C13" s="11" t="s">
        <v>143</v>
      </c>
      <c r="D13" s="12" t="s">
        <v>156</v>
      </c>
      <c r="E13" s="13" t="s">
        <v>143</v>
      </c>
      <c r="F13" s="14" t="s">
        <v>156</v>
      </c>
      <c r="G13" s="15" t="s">
        <v>143</v>
      </c>
      <c r="H13" s="14" t="s">
        <v>156</v>
      </c>
      <c r="I13" s="15" t="s">
        <v>143</v>
      </c>
      <c r="J13" s="16" t="s">
        <v>4</v>
      </c>
    </row>
    <row r="14" spans="1:10" s="20" customFormat="1" ht="19.5" customHeight="1" x14ac:dyDescent="0.2">
      <c r="A14" s="17"/>
      <c r="B14" s="18" t="s">
        <v>138</v>
      </c>
      <c r="C14" s="49">
        <v>1063573.28</v>
      </c>
      <c r="D14" s="50">
        <v>1302576.04</v>
      </c>
      <c r="E14" s="19"/>
      <c r="F14" s="19"/>
      <c r="G14" s="19"/>
      <c r="H14" s="19"/>
      <c r="I14" s="19"/>
      <c r="J14" s="19"/>
    </row>
    <row r="15" spans="1:10" s="23" customFormat="1" x14ac:dyDescent="0.2">
      <c r="A15" s="17"/>
      <c r="B15" s="21" t="s">
        <v>157</v>
      </c>
      <c r="C15" s="1"/>
      <c r="D15" s="50">
        <v>153993</v>
      </c>
      <c r="E15" s="22"/>
      <c r="F15" s="22"/>
      <c r="G15" s="22"/>
      <c r="H15" s="22"/>
      <c r="I15" s="22"/>
      <c r="J15" s="22"/>
    </row>
    <row r="16" spans="1:10" s="23" customFormat="1" x14ac:dyDescent="0.2">
      <c r="A16" s="17"/>
      <c r="B16" s="24"/>
      <c r="C16" s="25"/>
      <c r="D16" s="25"/>
      <c r="E16" s="26"/>
      <c r="F16" s="26"/>
      <c r="G16" s="26"/>
      <c r="H16" s="26"/>
      <c r="I16" s="26"/>
      <c r="J16" s="26"/>
    </row>
    <row r="17" spans="1:10" s="23" customFormat="1" x14ac:dyDescent="0.25">
      <c r="A17" s="27" t="s">
        <v>7</v>
      </c>
      <c r="B17" s="28" t="s">
        <v>6</v>
      </c>
      <c r="C17" s="51">
        <f t="shared" ref="C17:J17" si="0">+C18+C25+C26+C27</f>
        <v>417835.27999999997</v>
      </c>
      <c r="D17" s="52">
        <f t="shared" si="0"/>
        <v>459198.11</v>
      </c>
      <c r="E17" s="52">
        <f t="shared" si="0"/>
        <v>760429.21</v>
      </c>
      <c r="F17" s="52">
        <f t="shared" si="0"/>
        <v>918396.22</v>
      </c>
      <c r="G17" s="52">
        <f t="shared" si="0"/>
        <v>1016802.6000000001</v>
      </c>
      <c r="H17" s="52">
        <f t="shared" si="0"/>
        <v>1377594.33</v>
      </c>
      <c r="I17" s="52">
        <f t="shared" si="0"/>
        <v>1544200.9500000002</v>
      </c>
      <c r="J17" s="53">
        <f t="shared" si="0"/>
        <v>1836792.41</v>
      </c>
    </row>
    <row r="18" spans="1:10" x14ac:dyDescent="0.25">
      <c r="A18" s="29" t="s">
        <v>147</v>
      </c>
      <c r="B18" s="28" t="s">
        <v>148</v>
      </c>
      <c r="C18" s="54">
        <f t="shared" ref="C18:J18" si="1">SUM(C19:C24)</f>
        <v>417835.27999999997</v>
      </c>
      <c r="D18" s="55">
        <f t="shared" si="1"/>
        <v>459198.11</v>
      </c>
      <c r="E18" s="56">
        <f t="shared" si="1"/>
        <v>760429.21</v>
      </c>
      <c r="F18" s="55">
        <f t="shared" si="1"/>
        <v>918396.22</v>
      </c>
      <c r="G18" s="56">
        <f t="shared" si="1"/>
        <v>1016802.6000000001</v>
      </c>
      <c r="H18" s="56">
        <f t="shared" si="1"/>
        <v>1377594.33</v>
      </c>
      <c r="I18" s="56">
        <f t="shared" si="1"/>
        <v>1544200.9500000002</v>
      </c>
      <c r="J18" s="57">
        <f t="shared" si="1"/>
        <v>1836792.41</v>
      </c>
    </row>
    <row r="19" spans="1:10" x14ac:dyDescent="0.25">
      <c r="A19" s="29" t="s">
        <v>142</v>
      </c>
      <c r="B19" s="28" t="s">
        <v>154</v>
      </c>
      <c r="C19" s="58">
        <v>200083.37</v>
      </c>
      <c r="D19" s="59">
        <v>209604.55</v>
      </c>
      <c r="E19" s="60">
        <v>412825.22</v>
      </c>
      <c r="F19" s="60">
        <v>419209.1</v>
      </c>
      <c r="G19" s="60">
        <v>453469.38</v>
      </c>
      <c r="H19" s="60">
        <v>628813.65</v>
      </c>
      <c r="I19" s="59">
        <v>742759.02</v>
      </c>
      <c r="J19" s="61">
        <v>838418.16</v>
      </c>
    </row>
    <row r="20" spans="1:10" x14ac:dyDescent="0.25">
      <c r="A20" s="29" t="s">
        <v>141</v>
      </c>
      <c r="B20" s="28" t="s">
        <v>140</v>
      </c>
      <c r="C20" s="58">
        <v>29618.93</v>
      </c>
      <c r="D20" s="59">
        <v>84964.25</v>
      </c>
      <c r="E20" s="60">
        <v>83592.850000000006</v>
      </c>
      <c r="F20" s="60">
        <v>169928.5</v>
      </c>
      <c r="G20" s="60">
        <v>141449.76</v>
      </c>
      <c r="H20" s="60">
        <v>254892.75</v>
      </c>
      <c r="I20" s="59">
        <v>193585.16</v>
      </c>
      <c r="J20" s="61">
        <v>339857.01</v>
      </c>
    </row>
    <row r="21" spans="1:10" x14ac:dyDescent="0.25">
      <c r="A21" s="29" t="s">
        <v>139</v>
      </c>
      <c r="B21" s="28" t="s">
        <v>181</v>
      </c>
      <c r="C21" s="58">
        <v>179972.04</v>
      </c>
      <c r="D21" s="59">
        <v>164629.31</v>
      </c>
      <c r="E21" s="60">
        <v>254701.24</v>
      </c>
      <c r="F21" s="60">
        <v>329258.62</v>
      </c>
      <c r="G21" s="60">
        <v>410779.21</v>
      </c>
      <c r="H21" s="60">
        <v>493887.93</v>
      </c>
      <c r="I21" s="59">
        <v>595542.18999999994</v>
      </c>
      <c r="J21" s="61">
        <v>658517.24</v>
      </c>
    </row>
    <row r="22" spans="1:10" x14ac:dyDescent="0.25">
      <c r="A22" s="29" t="s">
        <v>182</v>
      </c>
      <c r="B22" s="28" t="s">
        <v>183</v>
      </c>
      <c r="C22" s="58">
        <v>8160.94</v>
      </c>
      <c r="D22" s="59"/>
      <c r="E22" s="60">
        <v>9309.9</v>
      </c>
      <c r="F22" s="60"/>
      <c r="G22" s="60">
        <v>11104.25</v>
      </c>
      <c r="H22" s="60"/>
      <c r="I22" s="59">
        <v>12314.58</v>
      </c>
      <c r="J22" s="61"/>
    </row>
    <row r="23" spans="1:10" x14ac:dyDescent="0.25">
      <c r="A23" s="29" t="s">
        <v>184</v>
      </c>
      <c r="B23" s="28" t="s">
        <v>185</v>
      </c>
      <c r="C23" s="58"/>
      <c r="D23" s="59"/>
      <c r="E23" s="60"/>
      <c r="F23" s="60"/>
      <c r="G23" s="60"/>
      <c r="H23" s="60"/>
      <c r="I23" s="59"/>
      <c r="J23" s="61"/>
    </row>
    <row r="24" spans="1:10" x14ac:dyDescent="0.25">
      <c r="A24" s="29"/>
      <c r="B24" s="28"/>
      <c r="C24" s="58"/>
      <c r="D24" s="60"/>
      <c r="E24" s="60"/>
      <c r="F24" s="60"/>
      <c r="G24" s="60"/>
      <c r="H24" s="60"/>
      <c r="I24" s="60"/>
      <c r="J24" s="61"/>
    </row>
    <row r="25" spans="1:10" x14ac:dyDescent="0.25">
      <c r="A25" s="29" t="s">
        <v>8</v>
      </c>
      <c r="B25" s="28" t="s">
        <v>158</v>
      </c>
      <c r="C25" s="58"/>
      <c r="D25" s="60"/>
      <c r="E25" s="60"/>
      <c r="F25" s="60"/>
      <c r="G25" s="60"/>
      <c r="H25" s="60"/>
      <c r="I25" s="60"/>
      <c r="J25" s="61"/>
    </row>
    <row r="26" spans="1:10" x14ac:dyDescent="0.25">
      <c r="A26" s="29" t="s">
        <v>9</v>
      </c>
      <c r="B26" s="28" t="s">
        <v>159</v>
      </c>
      <c r="C26" s="58"/>
      <c r="D26" s="60"/>
      <c r="E26" s="60"/>
      <c r="F26" s="60"/>
      <c r="G26" s="60"/>
      <c r="H26" s="60"/>
      <c r="I26" s="60"/>
      <c r="J26" s="61"/>
    </row>
    <row r="27" spans="1:10" x14ac:dyDescent="0.25">
      <c r="A27" s="29" t="s">
        <v>11</v>
      </c>
      <c r="B27" s="28" t="s">
        <v>10</v>
      </c>
      <c r="C27" s="58"/>
      <c r="D27" s="60"/>
      <c r="E27" s="60"/>
      <c r="F27" s="60"/>
      <c r="G27" s="60"/>
      <c r="H27" s="60"/>
      <c r="I27" s="60"/>
      <c r="J27" s="61"/>
    </row>
    <row r="28" spans="1:10" x14ac:dyDescent="0.25">
      <c r="A28" s="29" t="s">
        <v>13</v>
      </c>
      <c r="B28" s="30" t="s">
        <v>12</v>
      </c>
      <c r="C28" s="58"/>
      <c r="D28" s="60">
        <v>70300</v>
      </c>
      <c r="E28" s="60">
        <v>180161.52</v>
      </c>
      <c r="F28" s="60">
        <v>140600</v>
      </c>
      <c r="G28" s="60">
        <v>180161.52</v>
      </c>
      <c r="H28" s="60">
        <v>210900</v>
      </c>
      <c r="I28" s="60">
        <v>289410.02</v>
      </c>
      <c r="J28" s="61">
        <v>281200</v>
      </c>
    </row>
    <row r="29" spans="1:10" ht="30" x14ac:dyDescent="0.25">
      <c r="A29" s="31" t="s">
        <v>5</v>
      </c>
      <c r="B29" s="32" t="s">
        <v>136</v>
      </c>
      <c r="C29" s="62">
        <f t="shared" ref="C29:J29" si="2">+C17+C28</f>
        <v>417835.27999999997</v>
      </c>
      <c r="D29" s="63">
        <f t="shared" si="2"/>
        <v>529498.11</v>
      </c>
      <c r="E29" s="63">
        <f t="shared" si="2"/>
        <v>940590.73</v>
      </c>
      <c r="F29" s="63">
        <f t="shared" si="2"/>
        <v>1058996.22</v>
      </c>
      <c r="G29" s="63">
        <f t="shared" si="2"/>
        <v>1196964.1200000001</v>
      </c>
      <c r="H29" s="63">
        <f t="shared" si="2"/>
        <v>1588494.33</v>
      </c>
      <c r="I29" s="63">
        <f t="shared" si="2"/>
        <v>1833610.9700000002</v>
      </c>
      <c r="J29" s="64">
        <f t="shared" si="2"/>
        <v>2117992.41</v>
      </c>
    </row>
    <row r="30" spans="1:10" s="33" customFormat="1" x14ac:dyDescent="0.25">
      <c r="A30" s="29" t="s">
        <v>17</v>
      </c>
      <c r="B30" s="28" t="s">
        <v>16</v>
      </c>
      <c r="C30" s="65">
        <v>90621.62</v>
      </c>
      <c r="D30" s="66">
        <v>67460.98</v>
      </c>
      <c r="E30" s="66">
        <v>108187.96</v>
      </c>
      <c r="F30" s="67">
        <v>134921.96</v>
      </c>
      <c r="G30" s="67">
        <v>113223.61</v>
      </c>
      <c r="H30" s="67">
        <v>202382.94</v>
      </c>
      <c r="I30" s="68">
        <v>142464.38</v>
      </c>
      <c r="J30" s="69">
        <v>269843.87</v>
      </c>
    </row>
    <row r="31" spans="1:10" x14ac:dyDescent="0.25">
      <c r="A31" s="29" t="s">
        <v>19</v>
      </c>
      <c r="B31" s="28" t="s">
        <v>18</v>
      </c>
      <c r="C31" s="65"/>
      <c r="D31" s="66">
        <v>23766.41</v>
      </c>
      <c r="E31" s="66">
        <v>13224.4</v>
      </c>
      <c r="F31" s="67">
        <v>47532.82</v>
      </c>
      <c r="G31" s="67">
        <v>16830.48</v>
      </c>
      <c r="H31" s="67">
        <v>71299.23</v>
      </c>
      <c r="I31" s="68">
        <v>24400.18</v>
      </c>
      <c r="J31" s="69">
        <v>95065.64</v>
      </c>
    </row>
    <row r="32" spans="1:10" x14ac:dyDescent="0.25">
      <c r="A32" s="29"/>
      <c r="B32" s="28" t="s">
        <v>120</v>
      </c>
      <c r="C32" s="65">
        <v>18300</v>
      </c>
      <c r="D32" s="66">
        <v>33807.5</v>
      </c>
      <c r="E32" s="66">
        <v>18300</v>
      </c>
      <c r="F32" s="67">
        <v>67614.999999999898</v>
      </c>
      <c r="G32" s="67">
        <v>18300</v>
      </c>
      <c r="H32" s="67">
        <v>101422.5</v>
      </c>
      <c r="I32" s="68">
        <v>31253.77</v>
      </c>
      <c r="J32" s="69">
        <v>135230</v>
      </c>
    </row>
    <row r="33" spans="1:10" x14ac:dyDescent="0.25">
      <c r="A33" s="31" t="s">
        <v>15</v>
      </c>
      <c r="B33" s="34" t="s">
        <v>135</v>
      </c>
      <c r="C33" s="62">
        <f t="shared" ref="C33:J33" si="3">+C32+C31+C30</f>
        <v>108921.62</v>
      </c>
      <c r="D33" s="63">
        <f t="shared" si="3"/>
        <v>125034.89</v>
      </c>
      <c r="E33" s="63">
        <f t="shared" si="3"/>
        <v>139712.36000000002</v>
      </c>
      <c r="F33" s="63">
        <f t="shared" si="3"/>
        <v>250069.77999999988</v>
      </c>
      <c r="G33" s="63">
        <f t="shared" si="3"/>
        <v>148354.09</v>
      </c>
      <c r="H33" s="63">
        <f t="shared" si="3"/>
        <v>375104.67</v>
      </c>
      <c r="I33" s="63">
        <f t="shared" si="3"/>
        <v>198118.33000000002</v>
      </c>
      <c r="J33" s="64">
        <f t="shared" si="3"/>
        <v>500139.51</v>
      </c>
    </row>
    <row r="34" spans="1:10" x14ac:dyDescent="0.25">
      <c r="A34" s="29" t="s">
        <v>22</v>
      </c>
      <c r="B34" s="35" t="s">
        <v>21</v>
      </c>
      <c r="C34" s="65">
        <v>284910.26</v>
      </c>
      <c r="D34" s="66">
        <v>148259.93</v>
      </c>
      <c r="E34" s="66">
        <v>351610.13</v>
      </c>
      <c r="F34" s="67">
        <v>296519.86</v>
      </c>
      <c r="G34" s="67">
        <v>390409.15</v>
      </c>
      <c r="H34" s="67">
        <v>444779.79</v>
      </c>
      <c r="I34" s="68">
        <v>521049.54</v>
      </c>
      <c r="J34" s="69">
        <v>593039.68000000005</v>
      </c>
    </row>
    <row r="35" spans="1:10" ht="30" x14ac:dyDescent="0.25">
      <c r="A35" s="29" t="s">
        <v>24</v>
      </c>
      <c r="B35" s="35" t="s">
        <v>23</v>
      </c>
      <c r="C35" s="65"/>
      <c r="D35" s="66">
        <v>1000</v>
      </c>
      <c r="E35" s="66"/>
      <c r="F35" s="67">
        <v>2000</v>
      </c>
      <c r="G35" s="67"/>
      <c r="H35" s="67">
        <v>3000</v>
      </c>
      <c r="I35" s="68">
        <v>25.67</v>
      </c>
      <c r="J35" s="69">
        <v>4000</v>
      </c>
    </row>
    <row r="36" spans="1:10" x14ac:dyDescent="0.25">
      <c r="A36" s="29" t="s">
        <v>26</v>
      </c>
      <c r="B36" s="28" t="s">
        <v>25</v>
      </c>
      <c r="C36" s="65">
        <v>0.63</v>
      </c>
      <c r="D36" s="66">
        <v>50</v>
      </c>
      <c r="E36" s="66">
        <v>0.63</v>
      </c>
      <c r="F36" s="67">
        <v>100</v>
      </c>
      <c r="G36" s="67">
        <v>0.63</v>
      </c>
      <c r="H36" s="67">
        <v>150</v>
      </c>
      <c r="I36" s="68">
        <v>0.63</v>
      </c>
      <c r="J36" s="69">
        <v>200</v>
      </c>
    </row>
    <row r="37" spans="1:10" x14ac:dyDescent="0.25">
      <c r="A37" s="29" t="s">
        <v>28</v>
      </c>
      <c r="B37" s="28" t="s">
        <v>27</v>
      </c>
      <c r="C37" s="70"/>
      <c r="D37" s="71">
        <v>516.25</v>
      </c>
      <c r="E37" s="71"/>
      <c r="F37" s="72">
        <v>1032.5</v>
      </c>
      <c r="G37" s="72"/>
      <c r="H37" s="72">
        <v>1548.75</v>
      </c>
      <c r="I37" s="73"/>
      <c r="J37" s="74">
        <v>2065</v>
      </c>
    </row>
    <row r="38" spans="1:10" x14ac:dyDescent="0.25">
      <c r="A38" s="29" t="s">
        <v>30</v>
      </c>
      <c r="B38" s="28" t="s">
        <v>29</v>
      </c>
      <c r="C38" s="70">
        <v>118979.36</v>
      </c>
      <c r="D38" s="71">
        <v>67864.41</v>
      </c>
      <c r="E38" s="71">
        <v>150452.71</v>
      </c>
      <c r="F38" s="72">
        <v>135728.82</v>
      </c>
      <c r="G38" s="72">
        <v>155814.29</v>
      </c>
      <c r="H38" s="72">
        <v>203593.23</v>
      </c>
      <c r="I38" s="73">
        <v>185137.28</v>
      </c>
      <c r="J38" s="74">
        <v>271457.59999999998</v>
      </c>
    </row>
    <row r="39" spans="1:10" x14ac:dyDescent="0.25">
      <c r="A39" s="31" t="s">
        <v>20</v>
      </c>
      <c r="B39" s="34" t="s">
        <v>119</v>
      </c>
      <c r="C39" s="62">
        <f t="shared" ref="C39:J39" si="4">+C38+C37+C36+C35+C34</f>
        <v>403890.25</v>
      </c>
      <c r="D39" s="63">
        <f t="shared" si="4"/>
        <v>217690.59</v>
      </c>
      <c r="E39" s="63">
        <f t="shared" si="4"/>
        <v>502063.47</v>
      </c>
      <c r="F39" s="63">
        <f t="shared" si="4"/>
        <v>435381.18</v>
      </c>
      <c r="G39" s="63">
        <f t="shared" si="4"/>
        <v>546224.07000000007</v>
      </c>
      <c r="H39" s="63">
        <f t="shared" si="4"/>
        <v>653071.77</v>
      </c>
      <c r="I39" s="63">
        <f t="shared" si="4"/>
        <v>706213.12</v>
      </c>
      <c r="J39" s="64">
        <f t="shared" si="4"/>
        <v>870762.28</v>
      </c>
    </row>
    <row r="40" spans="1:10" x14ac:dyDescent="0.25">
      <c r="A40" s="29" t="s">
        <v>33</v>
      </c>
      <c r="B40" s="28" t="s">
        <v>32</v>
      </c>
      <c r="C40" s="70"/>
      <c r="D40" s="71"/>
      <c r="E40" s="71"/>
      <c r="F40" s="72"/>
      <c r="G40" s="72"/>
      <c r="H40" s="72"/>
      <c r="I40" s="73"/>
      <c r="J40" s="74"/>
    </row>
    <row r="41" spans="1:10" x14ac:dyDescent="0.25">
      <c r="A41" s="29" t="s">
        <v>34</v>
      </c>
      <c r="B41" s="28" t="s">
        <v>0</v>
      </c>
      <c r="C41" s="70"/>
      <c r="D41" s="71">
        <v>229018.54</v>
      </c>
      <c r="E41" s="71">
        <v>797487.44</v>
      </c>
      <c r="F41" s="72">
        <v>809703.21</v>
      </c>
      <c r="G41" s="72">
        <v>879500.74</v>
      </c>
      <c r="H41" s="72">
        <v>2603989.14</v>
      </c>
      <c r="I41" s="73">
        <v>911315.74</v>
      </c>
      <c r="J41" s="74">
        <v>3997284.02</v>
      </c>
    </row>
    <row r="42" spans="1:10" x14ac:dyDescent="0.25">
      <c r="A42" s="29" t="s">
        <v>35</v>
      </c>
      <c r="B42" s="28" t="s">
        <v>1</v>
      </c>
      <c r="C42" s="70"/>
      <c r="D42" s="71">
        <v>0</v>
      </c>
      <c r="E42" s="71">
        <v>334.62</v>
      </c>
      <c r="F42" s="72">
        <v>0</v>
      </c>
      <c r="G42" s="72">
        <v>334.62</v>
      </c>
      <c r="H42" s="72">
        <v>1000</v>
      </c>
      <c r="I42" s="73">
        <v>334.62</v>
      </c>
      <c r="J42" s="74">
        <v>1000</v>
      </c>
    </row>
    <row r="43" spans="1:10" x14ac:dyDescent="0.25">
      <c r="A43" s="29" t="s">
        <v>37</v>
      </c>
      <c r="B43" s="28" t="s">
        <v>36</v>
      </c>
      <c r="C43" s="65"/>
      <c r="D43" s="66">
        <v>10000</v>
      </c>
      <c r="E43" s="66"/>
      <c r="F43" s="67">
        <v>15055</v>
      </c>
      <c r="G43" s="67"/>
      <c r="H43" s="67">
        <v>15055</v>
      </c>
      <c r="I43" s="68"/>
      <c r="J43" s="69">
        <v>80055</v>
      </c>
    </row>
    <row r="44" spans="1:10" x14ac:dyDescent="0.25">
      <c r="A44" s="29" t="s">
        <v>38</v>
      </c>
      <c r="B44" s="28" t="s">
        <v>2</v>
      </c>
      <c r="C44" s="65">
        <v>15366.12</v>
      </c>
      <c r="D44" s="66">
        <v>5000</v>
      </c>
      <c r="E44" s="66">
        <v>24505.11</v>
      </c>
      <c r="F44" s="67">
        <v>15000</v>
      </c>
      <c r="G44" s="67">
        <v>30875.11</v>
      </c>
      <c r="H44" s="67">
        <v>25000</v>
      </c>
      <c r="I44" s="68">
        <v>38975.06</v>
      </c>
      <c r="J44" s="69">
        <v>30000</v>
      </c>
    </row>
    <row r="45" spans="1:10" x14ac:dyDescent="0.25">
      <c r="A45" s="31" t="s">
        <v>31</v>
      </c>
      <c r="B45" s="34" t="s">
        <v>118</v>
      </c>
      <c r="C45" s="62">
        <f t="shared" ref="C45:J45" si="5">+C44+C43+C42+C41+C40</f>
        <v>15366.12</v>
      </c>
      <c r="D45" s="63">
        <f t="shared" si="5"/>
        <v>244018.54</v>
      </c>
      <c r="E45" s="63">
        <f t="shared" si="5"/>
        <v>822327.16999999993</v>
      </c>
      <c r="F45" s="63">
        <f t="shared" si="5"/>
        <v>839758.21</v>
      </c>
      <c r="G45" s="63">
        <f t="shared" si="5"/>
        <v>910710.47</v>
      </c>
      <c r="H45" s="63">
        <f t="shared" si="5"/>
        <v>2645044.14</v>
      </c>
      <c r="I45" s="63">
        <f t="shared" si="5"/>
        <v>950625.42</v>
      </c>
      <c r="J45" s="64">
        <f t="shared" si="5"/>
        <v>4108339.02</v>
      </c>
    </row>
    <row r="46" spans="1:10" x14ac:dyDescent="0.25">
      <c r="A46" s="29" t="s">
        <v>41</v>
      </c>
      <c r="B46" s="28" t="s">
        <v>40</v>
      </c>
      <c r="C46" s="70"/>
      <c r="D46" s="71"/>
      <c r="E46" s="71"/>
      <c r="F46" s="72"/>
      <c r="G46" s="72"/>
      <c r="H46" s="72"/>
      <c r="I46" s="73"/>
      <c r="J46" s="74"/>
    </row>
    <row r="47" spans="1:10" x14ac:dyDescent="0.25">
      <c r="A47" s="29" t="s">
        <v>43</v>
      </c>
      <c r="B47" s="28" t="s">
        <v>42</v>
      </c>
      <c r="C47" s="70"/>
      <c r="D47" s="71"/>
      <c r="E47" s="71"/>
      <c r="F47" s="72"/>
      <c r="G47" s="72"/>
      <c r="H47" s="72"/>
      <c r="I47" s="73"/>
      <c r="J47" s="74"/>
    </row>
    <row r="48" spans="1:10" x14ac:dyDescent="0.25">
      <c r="A48" s="29" t="s">
        <v>45</v>
      </c>
      <c r="B48" s="28" t="s">
        <v>44</v>
      </c>
      <c r="C48" s="70"/>
      <c r="D48" s="71"/>
      <c r="E48" s="71"/>
      <c r="F48" s="72"/>
      <c r="G48" s="72"/>
      <c r="H48" s="72"/>
      <c r="I48" s="73"/>
      <c r="J48" s="74"/>
    </row>
    <row r="49" spans="1:10" x14ac:dyDescent="0.25">
      <c r="A49" s="29" t="s">
        <v>47</v>
      </c>
      <c r="B49" s="28" t="s">
        <v>46</v>
      </c>
      <c r="C49" s="75"/>
      <c r="D49" s="76"/>
      <c r="E49" s="76"/>
      <c r="F49" s="77"/>
      <c r="G49" s="77"/>
      <c r="H49" s="77"/>
      <c r="I49" s="78"/>
      <c r="J49" s="79"/>
    </row>
    <row r="50" spans="1:10" x14ac:dyDescent="0.25">
      <c r="A50" s="31" t="s">
        <v>39</v>
      </c>
      <c r="B50" s="32" t="s">
        <v>117</v>
      </c>
      <c r="C50" s="62">
        <f t="shared" ref="C50:J50" si="6">+C49+C48+C47+C46</f>
        <v>0</v>
      </c>
      <c r="D50" s="63">
        <f t="shared" si="6"/>
        <v>0</v>
      </c>
      <c r="E50" s="63">
        <f t="shared" si="6"/>
        <v>0</v>
      </c>
      <c r="F50" s="63">
        <f t="shared" si="6"/>
        <v>0</v>
      </c>
      <c r="G50" s="63">
        <f t="shared" si="6"/>
        <v>0</v>
      </c>
      <c r="H50" s="63">
        <f t="shared" si="6"/>
        <v>0</v>
      </c>
      <c r="I50" s="63">
        <f t="shared" si="6"/>
        <v>0</v>
      </c>
      <c r="J50" s="64">
        <f t="shared" si="6"/>
        <v>0</v>
      </c>
    </row>
    <row r="51" spans="1:10" x14ac:dyDescent="0.25">
      <c r="A51" s="29" t="s">
        <v>50</v>
      </c>
      <c r="B51" s="28" t="s">
        <v>49</v>
      </c>
      <c r="C51" s="75"/>
      <c r="D51" s="76"/>
      <c r="E51" s="76"/>
      <c r="F51" s="77"/>
      <c r="G51" s="77"/>
      <c r="H51" s="77"/>
      <c r="I51" s="78"/>
      <c r="J51" s="79"/>
    </row>
    <row r="52" spans="1:10" x14ac:dyDescent="0.25">
      <c r="A52" s="29" t="s">
        <v>52</v>
      </c>
      <c r="B52" s="28" t="s">
        <v>51</v>
      </c>
      <c r="C52" s="75"/>
      <c r="D52" s="76"/>
      <c r="E52" s="76"/>
      <c r="F52" s="77"/>
      <c r="G52" s="77"/>
      <c r="H52" s="77"/>
      <c r="I52" s="78"/>
      <c r="J52" s="79"/>
    </row>
    <row r="53" spans="1:10" x14ac:dyDescent="0.25">
      <c r="A53" s="29" t="s">
        <v>54</v>
      </c>
      <c r="B53" s="28" t="s">
        <v>53</v>
      </c>
      <c r="C53" s="75"/>
      <c r="D53" s="76">
        <v>0</v>
      </c>
      <c r="E53" s="76"/>
      <c r="F53" s="77">
        <v>50000</v>
      </c>
      <c r="G53" s="77"/>
      <c r="H53" s="77">
        <v>200000</v>
      </c>
      <c r="I53" s="78"/>
      <c r="J53" s="79">
        <v>237000</v>
      </c>
    </row>
    <row r="54" spans="1:10" x14ac:dyDescent="0.25">
      <c r="A54" s="29" t="s">
        <v>56</v>
      </c>
      <c r="B54" s="28" t="s">
        <v>55</v>
      </c>
      <c r="C54" s="75"/>
      <c r="D54" s="76"/>
      <c r="E54" s="76"/>
      <c r="F54" s="77"/>
      <c r="G54" s="77"/>
      <c r="H54" s="77"/>
      <c r="I54" s="78"/>
      <c r="J54" s="79"/>
    </row>
    <row r="55" spans="1:10" x14ac:dyDescent="0.25">
      <c r="A55" s="31" t="s">
        <v>48</v>
      </c>
      <c r="B55" s="34" t="s">
        <v>116</v>
      </c>
      <c r="C55" s="62">
        <f t="shared" ref="C55:J55" si="7">+C54+C53+C52+C51</f>
        <v>0</v>
      </c>
      <c r="D55" s="63">
        <f t="shared" si="7"/>
        <v>0</v>
      </c>
      <c r="E55" s="63">
        <f t="shared" si="7"/>
        <v>0</v>
      </c>
      <c r="F55" s="63">
        <f t="shared" si="7"/>
        <v>50000</v>
      </c>
      <c r="G55" s="63">
        <f t="shared" si="7"/>
        <v>0</v>
      </c>
      <c r="H55" s="63">
        <f t="shared" si="7"/>
        <v>200000</v>
      </c>
      <c r="I55" s="63">
        <f t="shared" si="7"/>
        <v>0</v>
      </c>
      <c r="J55" s="64">
        <f t="shared" si="7"/>
        <v>237000</v>
      </c>
    </row>
    <row r="56" spans="1:10" x14ac:dyDescent="0.25">
      <c r="A56" s="29" t="s">
        <v>59</v>
      </c>
      <c r="B56" s="28" t="s">
        <v>58</v>
      </c>
      <c r="C56" s="75">
        <v>76037.78</v>
      </c>
      <c r="D56" s="76">
        <v>151387.01999999999</v>
      </c>
      <c r="E56" s="76">
        <v>209448.79</v>
      </c>
      <c r="F56" s="77">
        <v>302774.03999999998</v>
      </c>
      <c r="G56" s="77">
        <v>273941.83</v>
      </c>
      <c r="H56" s="77">
        <v>454161.06</v>
      </c>
      <c r="I56" s="78">
        <v>402350.39</v>
      </c>
      <c r="J56" s="79">
        <v>621113.43999999994</v>
      </c>
    </row>
    <row r="57" spans="1:10" x14ac:dyDescent="0.25">
      <c r="A57" s="29" t="s">
        <v>61</v>
      </c>
      <c r="B57" s="28" t="s">
        <v>60</v>
      </c>
      <c r="C57" s="75">
        <v>14787.48</v>
      </c>
      <c r="D57" s="76">
        <v>103959.65</v>
      </c>
      <c r="E57" s="76">
        <v>15349.12</v>
      </c>
      <c r="F57" s="77">
        <v>207919.3</v>
      </c>
      <c r="G57" s="77">
        <v>21462.19</v>
      </c>
      <c r="H57" s="77">
        <v>311878.95</v>
      </c>
      <c r="I57" s="78">
        <v>25135.759999999998</v>
      </c>
      <c r="J57" s="79">
        <v>415838.59</v>
      </c>
    </row>
    <row r="58" spans="1:10" x14ac:dyDescent="0.25">
      <c r="A58" s="31" t="s">
        <v>57</v>
      </c>
      <c r="B58" s="32" t="s">
        <v>115</v>
      </c>
      <c r="C58" s="62">
        <f t="shared" ref="C58:J58" si="8">+C57+C56</f>
        <v>90825.26</v>
      </c>
      <c r="D58" s="63">
        <f t="shared" si="8"/>
        <v>255346.66999999998</v>
      </c>
      <c r="E58" s="63">
        <f t="shared" si="8"/>
        <v>224797.91</v>
      </c>
      <c r="F58" s="63">
        <f t="shared" si="8"/>
        <v>510693.33999999997</v>
      </c>
      <c r="G58" s="63">
        <f t="shared" si="8"/>
        <v>295404.02</v>
      </c>
      <c r="H58" s="63">
        <f t="shared" si="8"/>
        <v>766040.01</v>
      </c>
      <c r="I58" s="63">
        <f t="shared" si="8"/>
        <v>427486.15</v>
      </c>
      <c r="J58" s="64">
        <f t="shared" si="8"/>
        <v>1036952.03</v>
      </c>
    </row>
    <row r="59" spans="1:10" ht="17.25" x14ac:dyDescent="0.25">
      <c r="A59" s="36" t="s">
        <v>121</v>
      </c>
      <c r="B59" s="37" t="s">
        <v>144</v>
      </c>
      <c r="C59" s="80"/>
      <c r="D59" s="81">
        <v>0</v>
      </c>
      <c r="E59" s="81"/>
      <c r="F59" s="81">
        <v>0</v>
      </c>
      <c r="G59" s="82"/>
      <c r="H59" s="82">
        <v>0</v>
      </c>
      <c r="I59" s="82"/>
      <c r="J59" s="83">
        <v>0</v>
      </c>
    </row>
    <row r="60" spans="1:10" s="23" customFormat="1" x14ac:dyDescent="0.25">
      <c r="A60" s="253" t="s">
        <v>155</v>
      </c>
      <c r="B60" s="254"/>
      <c r="C60" s="84">
        <f>+C59+C58+C55+C50+C45+C39+C33+C29</f>
        <v>1036838.53</v>
      </c>
      <c r="D60" s="85">
        <f t="shared" ref="D60:J60" si="9">D59+D58+D55+D50+D45+D39+D33+D29</f>
        <v>1371588.7999999998</v>
      </c>
      <c r="E60" s="85">
        <f t="shared" si="9"/>
        <v>2629491.6399999997</v>
      </c>
      <c r="F60" s="85">
        <f t="shared" si="9"/>
        <v>3144898.7299999995</v>
      </c>
      <c r="G60" s="85">
        <f t="shared" si="9"/>
        <v>3097656.7700000005</v>
      </c>
      <c r="H60" s="85">
        <f t="shared" si="9"/>
        <v>6227754.9199999999</v>
      </c>
      <c r="I60" s="85">
        <f t="shared" si="9"/>
        <v>4116053.99</v>
      </c>
      <c r="J60" s="86">
        <f t="shared" si="9"/>
        <v>8871185.25</v>
      </c>
    </row>
    <row r="61" spans="1:10" x14ac:dyDescent="0.25">
      <c r="A61" s="259" t="s">
        <v>160</v>
      </c>
      <c r="B61" s="260"/>
      <c r="C61" s="2"/>
      <c r="D61" s="87">
        <v>0</v>
      </c>
      <c r="E61" s="3"/>
      <c r="F61" s="87">
        <v>10000</v>
      </c>
      <c r="G61" s="3"/>
      <c r="H61" s="87">
        <v>13000</v>
      </c>
      <c r="I61" s="3"/>
      <c r="J61" s="89">
        <v>15000</v>
      </c>
    </row>
    <row r="62" spans="1:10" x14ac:dyDescent="0.25">
      <c r="A62" s="253" t="s">
        <v>133</v>
      </c>
      <c r="B62" s="254"/>
      <c r="C62" s="84">
        <f>+C60+C14</f>
        <v>2100411.81</v>
      </c>
      <c r="D62" s="85">
        <f>+D60+D14</f>
        <v>2674164.84</v>
      </c>
      <c r="E62" s="85">
        <f>+E60+C14</f>
        <v>3693064.92</v>
      </c>
      <c r="F62" s="85">
        <f>+F60+D14</f>
        <v>4447474.7699999996</v>
      </c>
      <c r="G62" s="85">
        <f>+G60+C14</f>
        <v>4161230.0500000007</v>
      </c>
      <c r="H62" s="85">
        <f>+H60+D14</f>
        <v>7530330.96</v>
      </c>
      <c r="I62" s="85">
        <f>+I60+C14</f>
        <v>5179627.2700000005</v>
      </c>
      <c r="J62" s="86">
        <f>+J60+D14</f>
        <v>10173761.289999999</v>
      </c>
    </row>
    <row r="63" spans="1:10" x14ac:dyDescent="0.25">
      <c r="A63" s="259" t="s">
        <v>161</v>
      </c>
      <c r="B63" s="260"/>
      <c r="C63" s="2"/>
      <c r="D63" s="88">
        <f>+D61+$D15</f>
        <v>153993</v>
      </c>
      <c r="E63" s="3"/>
      <c r="F63" s="88">
        <f>+F61+$D15</f>
        <v>163993</v>
      </c>
      <c r="G63" s="3"/>
      <c r="H63" s="88">
        <f>+H61+$D15</f>
        <v>166993</v>
      </c>
      <c r="I63" s="3"/>
      <c r="J63" s="88">
        <f>+J61+$D15</f>
        <v>168993</v>
      </c>
    </row>
    <row r="64" spans="1:10" ht="18.95" customHeight="1" x14ac:dyDescent="0.25">
      <c r="A64" s="6"/>
      <c r="B64" s="39"/>
      <c r="C64" s="38"/>
      <c r="D64" s="38"/>
      <c r="E64" s="38"/>
      <c r="F64" s="38"/>
      <c r="G64" s="38"/>
      <c r="H64" s="38"/>
      <c r="I64" s="38"/>
      <c r="J64" s="38"/>
    </row>
    <row r="65" spans="1:10" ht="21" customHeight="1" x14ac:dyDescent="0.25">
      <c r="A65" s="261" t="s">
        <v>130</v>
      </c>
      <c r="B65" s="250" t="s">
        <v>131</v>
      </c>
      <c r="C65" s="248" t="s">
        <v>122</v>
      </c>
      <c r="D65" s="248"/>
      <c r="E65" s="248"/>
      <c r="F65" s="248"/>
      <c r="G65" s="248"/>
      <c r="H65" s="248"/>
      <c r="I65" s="248"/>
      <c r="J65" s="249"/>
    </row>
    <row r="66" spans="1:10" ht="33" customHeight="1" x14ac:dyDescent="0.25">
      <c r="A66" s="262"/>
      <c r="B66" s="251"/>
      <c r="C66" s="275" t="s">
        <v>177</v>
      </c>
      <c r="D66" s="276"/>
      <c r="E66" s="269" t="s">
        <v>178</v>
      </c>
      <c r="F66" s="270"/>
      <c r="G66" s="271" t="s">
        <v>179</v>
      </c>
      <c r="H66" s="270"/>
      <c r="I66" s="271" t="s">
        <v>180</v>
      </c>
      <c r="J66" s="272"/>
    </row>
    <row r="67" spans="1:10" ht="37.5" customHeight="1" x14ac:dyDescent="0.25">
      <c r="A67" s="263"/>
      <c r="B67" s="252"/>
      <c r="C67" s="15" t="s">
        <v>143</v>
      </c>
      <c r="D67" s="14" t="s">
        <v>156</v>
      </c>
      <c r="E67" s="15" t="s">
        <v>143</v>
      </c>
      <c r="F67" s="14" t="s">
        <v>156</v>
      </c>
      <c r="G67" s="15" t="s">
        <v>143</v>
      </c>
      <c r="H67" s="14" t="s">
        <v>156</v>
      </c>
      <c r="I67" s="15" t="s">
        <v>143</v>
      </c>
      <c r="J67" s="16" t="s">
        <v>4</v>
      </c>
    </row>
    <row r="68" spans="1:10" x14ac:dyDescent="0.25">
      <c r="A68" s="29" t="s">
        <v>64</v>
      </c>
      <c r="B68" s="28" t="s">
        <v>63</v>
      </c>
      <c r="C68" s="90">
        <v>114902.44</v>
      </c>
      <c r="D68" s="91">
        <v>177210.22</v>
      </c>
      <c r="E68" s="91">
        <v>265811.46000000002</v>
      </c>
      <c r="F68" s="91">
        <v>354420.44</v>
      </c>
      <c r="G68" s="91">
        <v>384608.68</v>
      </c>
      <c r="H68" s="91">
        <v>531630.66</v>
      </c>
      <c r="I68" s="91">
        <v>578422.79</v>
      </c>
      <c r="J68" s="92">
        <v>767910.96</v>
      </c>
    </row>
    <row r="69" spans="1:10" x14ac:dyDescent="0.25">
      <c r="A69" s="29" t="s">
        <v>66</v>
      </c>
      <c r="B69" s="28" t="s">
        <v>65</v>
      </c>
      <c r="C69" s="93">
        <v>6799.57</v>
      </c>
      <c r="D69" s="94">
        <v>13205.32</v>
      </c>
      <c r="E69" s="94">
        <v>18013.419999999998</v>
      </c>
      <c r="F69" s="94">
        <v>26410.639999999999</v>
      </c>
      <c r="G69" s="94">
        <v>26197.72</v>
      </c>
      <c r="H69" s="94">
        <v>39615.96</v>
      </c>
      <c r="I69" s="94">
        <v>44115.17</v>
      </c>
      <c r="J69" s="95">
        <v>57139.73</v>
      </c>
    </row>
    <row r="70" spans="1:10" x14ac:dyDescent="0.25">
      <c r="A70" s="29" t="s">
        <v>68</v>
      </c>
      <c r="B70" s="28" t="s">
        <v>67</v>
      </c>
      <c r="C70" s="96">
        <v>335785.72</v>
      </c>
      <c r="D70" s="97">
        <v>538112.84</v>
      </c>
      <c r="E70" s="97">
        <v>670288.46</v>
      </c>
      <c r="F70" s="97">
        <v>1076225.68</v>
      </c>
      <c r="G70" s="97">
        <v>951165.01</v>
      </c>
      <c r="H70" s="97">
        <v>1614338.52</v>
      </c>
      <c r="I70" s="97">
        <v>1346976.47</v>
      </c>
      <c r="J70" s="98">
        <v>2152451.17</v>
      </c>
    </row>
    <row r="71" spans="1:10" x14ac:dyDescent="0.25">
      <c r="A71" s="29" t="s">
        <v>69</v>
      </c>
      <c r="B71" s="28" t="s">
        <v>14</v>
      </c>
      <c r="C71" s="93">
        <v>98228.800000000003</v>
      </c>
      <c r="D71" s="94">
        <v>160698.51</v>
      </c>
      <c r="E71" s="94">
        <v>154943.54</v>
      </c>
      <c r="F71" s="94">
        <v>321397.02</v>
      </c>
      <c r="G71" s="94">
        <v>206376.99</v>
      </c>
      <c r="H71" s="94">
        <v>482095.53</v>
      </c>
      <c r="I71" s="94">
        <v>281468.51</v>
      </c>
      <c r="J71" s="95">
        <v>642794</v>
      </c>
    </row>
    <row r="72" spans="1:10" x14ac:dyDescent="0.25">
      <c r="A72" s="29" t="s">
        <v>71</v>
      </c>
      <c r="B72" s="28" t="s">
        <v>70</v>
      </c>
      <c r="C72" s="93"/>
      <c r="D72" s="94"/>
      <c r="E72" s="94"/>
      <c r="F72" s="94"/>
      <c r="G72" s="94"/>
      <c r="H72" s="94"/>
      <c r="I72" s="94"/>
      <c r="J72" s="95"/>
    </row>
    <row r="73" spans="1:10" x14ac:dyDescent="0.25">
      <c r="A73" s="29" t="s">
        <v>72</v>
      </c>
      <c r="B73" s="28" t="s">
        <v>12</v>
      </c>
      <c r="C73" s="96"/>
      <c r="D73" s="97"/>
      <c r="E73" s="97"/>
      <c r="F73" s="97"/>
      <c r="G73" s="97"/>
      <c r="H73" s="97"/>
      <c r="I73" s="97"/>
      <c r="J73" s="98"/>
    </row>
    <row r="74" spans="1:10" x14ac:dyDescent="0.25">
      <c r="A74" s="29" t="s">
        <v>74</v>
      </c>
      <c r="B74" s="28" t="s">
        <v>73</v>
      </c>
      <c r="C74" s="96"/>
      <c r="D74" s="97">
        <v>0</v>
      </c>
      <c r="E74" s="97"/>
      <c r="F74" s="97">
        <v>16310</v>
      </c>
      <c r="G74" s="97">
        <v>13303.48</v>
      </c>
      <c r="H74" s="97">
        <v>16310</v>
      </c>
      <c r="I74" s="97">
        <v>26161.73</v>
      </c>
      <c r="J74" s="98">
        <v>32620</v>
      </c>
    </row>
    <row r="75" spans="1:10" x14ac:dyDescent="0.25">
      <c r="A75" s="29" t="s">
        <v>76</v>
      </c>
      <c r="B75" s="28" t="s">
        <v>75</v>
      </c>
      <c r="C75" s="93"/>
      <c r="D75" s="94"/>
      <c r="E75" s="94"/>
      <c r="F75" s="94"/>
      <c r="G75" s="94"/>
      <c r="H75" s="94"/>
      <c r="I75" s="94"/>
      <c r="J75" s="95"/>
    </row>
    <row r="76" spans="1:10" x14ac:dyDescent="0.25">
      <c r="A76" s="29" t="s">
        <v>78</v>
      </c>
      <c r="B76" s="28" t="s">
        <v>77</v>
      </c>
      <c r="C76" s="93">
        <v>3168.29</v>
      </c>
      <c r="D76" s="94">
        <v>6134.38</v>
      </c>
      <c r="E76" s="94">
        <v>3258.29</v>
      </c>
      <c r="F76" s="94">
        <v>12268.76</v>
      </c>
      <c r="G76" s="94">
        <v>3258.29</v>
      </c>
      <c r="H76" s="94">
        <v>18403.14</v>
      </c>
      <c r="I76" s="94">
        <v>6875.82</v>
      </c>
      <c r="J76" s="95">
        <v>24537.5</v>
      </c>
    </row>
    <row r="77" spans="1:10" x14ac:dyDescent="0.25">
      <c r="A77" s="29" t="s">
        <v>80</v>
      </c>
      <c r="B77" s="28" t="s">
        <v>79</v>
      </c>
      <c r="C77" s="93">
        <v>20109.13</v>
      </c>
      <c r="D77" s="94">
        <v>9469.27</v>
      </c>
      <c r="E77" s="94">
        <v>20109.13</v>
      </c>
      <c r="F77" s="94">
        <v>18938.54</v>
      </c>
      <c r="G77" s="94">
        <v>21192.13</v>
      </c>
      <c r="H77" s="94">
        <v>63407.81</v>
      </c>
      <c r="I77" s="94">
        <v>42927.26</v>
      </c>
      <c r="J77" s="95">
        <v>107877.09</v>
      </c>
    </row>
    <row r="78" spans="1:10" x14ac:dyDescent="0.25">
      <c r="A78" s="31" t="s">
        <v>62</v>
      </c>
      <c r="B78" s="34" t="s">
        <v>127</v>
      </c>
      <c r="C78" s="99">
        <f t="shared" ref="C78:J78" si="10">SUM(C68:C77)</f>
        <v>578993.95000000007</v>
      </c>
      <c r="D78" s="100">
        <f t="shared" si="10"/>
        <v>904830.54</v>
      </c>
      <c r="E78" s="100">
        <f t="shared" si="10"/>
        <v>1132424.2999999998</v>
      </c>
      <c r="F78" s="100">
        <f t="shared" si="10"/>
        <v>1825971.08</v>
      </c>
      <c r="G78" s="100">
        <f t="shared" si="10"/>
        <v>1606102.3</v>
      </c>
      <c r="H78" s="100">
        <f t="shared" si="10"/>
        <v>2765801.62</v>
      </c>
      <c r="I78" s="100">
        <f t="shared" si="10"/>
        <v>2326947.75</v>
      </c>
      <c r="J78" s="101">
        <f t="shared" si="10"/>
        <v>3785330.4499999997</v>
      </c>
    </row>
    <row r="79" spans="1:10" x14ac:dyDescent="0.25">
      <c r="A79" s="29" t="s">
        <v>83</v>
      </c>
      <c r="B79" s="28" t="s">
        <v>82</v>
      </c>
      <c r="C79" s="102"/>
      <c r="D79" s="103"/>
      <c r="E79" s="94"/>
      <c r="F79" s="94"/>
      <c r="G79" s="94"/>
      <c r="H79" s="94"/>
      <c r="I79" s="94"/>
      <c r="J79" s="95"/>
    </row>
    <row r="80" spans="1:10" x14ac:dyDescent="0.25">
      <c r="A80" s="29" t="s">
        <v>85</v>
      </c>
      <c r="B80" s="28" t="s">
        <v>84</v>
      </c>
      <c r="C80" s="96">
        <v>88433.96</v>
      </c>
      <c r="D80" s="97">
        <v>823290.57</v>
      </c>
      <c r="E80" s="97">
        <v>636183.56999999995</v>
      </c>
      <c r="F80" s="97">
        <v>2070295.29</v>
      </c>
      <c r="G80" s="97">
        <v>687456.52</v>
      </c>
      <c r="H80" s="97">
        <v>3590053.7</v>
      </c>
      <c r="I80" s="97">
        <v>940255.02</v>
      </c>
      <c r="J80" s="98">
        <v>4117219.72</v>
      </c>
    </row>
    <row r="81" spans="1:10" x14ac:dyDescent="0.25">
      <c r="A81" s="29" t="s">
        <v>86</v>
      </c>
      <c r="B81" s="28" t="s">
        <v>0</v>
      </c>
      <c r="C81" s="93"/>
      <c r="D81" s="94">
        <v>0</v>
      </c>
      <c r="E81" s="94"/>
      <c r="F81" s="94">
        <v>0</v>
      </c>
      <c r="G81" s="94"/>
      <c r="H81" s="94">
        <v>0</v>
      </c>
      <c r="I81" s="94"/>
      <c r="J81" s="95">
        <v>1000</v>
      </c>
    </row>
    <row r="82" spans="1:10" x14ac:dyDescent="0.25">
      <c r="A82" s="29" t="s">
        <v>87</v>
      </c>
      <c r="B82" s="28" t="s">
        <v>1</v>
      </c>
      <c r="C82" s="93"/>
      <c r="D82" s="94"/>
      <c r="E82" s="94"/>
      <c r="F82" s="94"/>
      <c r="G82" s="94"/>
      <c r="H82" s="94"/>
      <c r="I82" s="94"/>
      <c r="J82" s="95"/>
    </row>
    <row r="83" spans="1:10" x14ac:dyDescent="0.25">
      <c r="A83" s="29" t="s">
        <v>89</v>
      </c>
      <c r="B83" s="28" t="s">
        <v>88</v>
      </c>
      <c r="C83" s="104"/>
      <c r="D83" s="105"/>
      <c r="E83" s="105"/>
      <c r="F83" s="105"/>
      <c r="G83" s="105"/>
      <c r="H83" s="105"/>
      <c r="I83" s="105"/>
      <c r="J83" s="106"/>
    </row>
    <row r="84" spans="1:10" x14ac:dyDescent="0.25">
      <c r="A84" s="31" t="s">
        <v>81</v>
      </c>
      <c r="B84" s="34" t="s">
        <v>126</v>
      </c>
      <c r="C84" s="99">
        <f t="shared" ref="C84:J84" si="11">SUM(C79:C83)</f>
        <v>88433.96</v>
      </c>
      <c r="D84" s="100">
        <f t="shared" si="11"/>
        <v>823290.57</v>
      </c>
      <c r="E84" s="100">
        <f t="shared" si="11"/>
        <v>636183.56999999995</v>
      </c>
      <c r="F84" s="100">
        <f t="shared" si="11"/>
        <v>2070295.29</v>
      </c>
      <c r="G84" s="100">
        <f t="shared" si="11"/>
        <v>687456.52</v>
      </c>
      <c r="H84" s="100">
        <f t="shared" si="11"/>
        <v>3590053.7</v>
      </c>
      <c r="I84" s="100">
        <f t="shared" si="11"/>
        <v>940255.02</v>
      </c>
      <c r="J84" s="101">
        <f t="shared" si="11"/>
        <v>4118219.72</v>
      </c>
    </row>
    <row r="85" spans="1:10" x14ac:dyDescent="0.25">
      <c r="A85" s="29" t="s">
        <v>92</v>
      </c>
      <c r="B85" s="28" t="s">
        <v>91</v>
      </c>
      <c r="C85" s="107"/>
      <c r="D85" s="108"/>
      <c r="E85" s="108"/>
      <c r="F85" s="108"/>
      <c r="G85" s="108"/>
      <c r="H85" s="108"/>
      <c r="I85" s="108">
        <v>1000</v>
      </c>
      <c r="J85" s="109"/>
    </row>
    <row r="86" spans="1:10" x14ac:dyDescent="0.25">
      <c r="A86" s="29" t="s">
        <v>94</v>
      </c>
      <c r="B86" s="28" t="s">
        <v>93</v>
      </c>
      <c r="C86" s="107"/>
      <c r="D86" s="108"/>
      <c r="E86" s="108"/>
      <c r="F86" s="108"/>
      <c r="G86" s="108"/>
      <c r="H86" s="108"/>
      <c r="I86" s="108"/>
      <c r="J86" s="109"/>
    </row>
    <row r="87" spans="1:10" x14ac:dyDescent="0.25">
      <c r="A87" s="29" t="s">
        <v>96</v>
      </c>
      <c r="B87" s="28" t="s">
        <v>95</v>
      </c>
      <c r="C87" s="107"/>
      <c r="D87" s="108"/>
      <c r="E87" s="108"/>
      <c r="F87" s="108"/>
      <c r="G87" s="108"/>
      <c r="H87" s="108"/>
      <c r="I87" s="108"/>
      <c r="J87" s="109"/>
    </row>
    <row r="88" spans="1:10" x14ac:dyDescent="0.25">
      <c r="A88" s="29" t="s">
        <v>98</v>
      </c>
      <c r="B88" s="28" t="s">
        <v>97</v>
      </c>
      <c r="C88" s="93"/>
      <c r="D88" s="94"/>
      <c r="E88" s="94"/>
      <c r="F88" s="94"/>
      <c r="G88" s="94"/>
      <c r="H88" s="94"/>
      <c r="I88" s="94"/>
      <c r="J88" s="95"/>
    </row>
    <row r="89" spans="1:10" x14ac:dyDescent="0.25">
      <c r="A89" s="31" t="s">
        <v>90</v>
      </c>
      <c r="B89" s="34" t="s">
        <v>125</v>
      </c>
      <c r="C89" s="99">
        <f t="shared" ref="C89:J89" si="12">SUM(C85:C88)</f>
        <v>0</v>
      </c>
      <c r="D89" s="110">
        <f t="shared" si="12"/>
        <v>0</v>
      </c>
      <c r="E89" s="110">
        <f t="shared" si="12"/>
        <v>0</v>
      </c>
      <c r="F89" s="110">
        <f t="shared" si="12"/>
        <v>0</v>
      </c>
      <c r="G89" s="110">
        <f t="shared" si="12"/>
        <v>0</v>
      </c>
      <c r="H89" s="110">
        <f t="shared" si="12"/>
        <v>0</v>
      </c>
      <c r="I89" s="110">
        <f t="shared" si="12"/>
        <v>1000</v>
      </c>
      <c r="J89" s="111">
        <f t="shared" si="12"/>
        <v>0</v>
      </c>
    </row>
    <row r="90" spans="1:10" x14ac:dyDescent="0.25">
      <c r="A90" s="29" t="s">
        <v>101</v>
      </c>
      <c r="B90" s="28" t="s">
        <v>100</v>
      </c>
      <c r="C90" s="107"/>
      <c r="D90" s="108"/>
      <c r="E90" s="108"/>
      <c r="F90" s="108"/>
      <c r="G90" s="108"/>
      <c r="H90" s="108"/>
      <c r="I90" s="108"/>
      <c r="J90" s="109"/>
    </row>
    <row r="91" spans="1:10" x14ac:dyDescent="0.25">
      <c r="A91" s="29" t="s">
        <v>103</v>
      </c>
      <c r="B91" s="28" t="s">
        <v>102</v>
      </c>
      <c r="C91" s="107"/>
      <c r="D91" s="108"/>
      <c r="E91" s="108"/>
      <c r="F91" s="108"/>
      <c r="G91" s="108"/>
      <c r="H91" s="108"/>
      <c r="I91" s="108"/>
      <c r="J91" s="109"/>
    </row>
    <row r="92" spans="1:10" x14ac:dyDescent="0.25">
      <c r="A92" s="29" t="s">
        <v>105</v>
      </c>
      <c r="B92" s="28" t="s">
        <v>104</v>
      </c>
      <c r="C92" s="107"/>
      <c r="D92" s="108">
        <v>0</v>
      </c>
      <c r="E92" s="108"/>
      <c r="F92" s="108">
        <v>25650</v>
      </c>
      <c r="G92" s="108">
        <v>26740.57</v>
      </c>
      <c r="H92" s="108">
        <v>25650</v>
      </c>
      <c r="I92" s="108">
        <v>54003.42</v>
      </c>
      <c r="J92" s="109">
        <v>51300</v>
      </c>
    </row>
    <row r="93" spans="1:10" x14ac:dyDescent="0.25">
      <c r="A93" s="29" t="s">
        <v>107</v>
      </c>
      <c r="B93" s="28" t="s">
        <v>106</v>
      </c>
      <c r="C93" s="107"/>
      <c r="D93" s="108"/>
      <c r="E93" s="108"/>
      <c r="F93" s="108"/>
      <c r="G93" s="108"/>
      <c r="H93" s="108"/>
      <c r="I93" s="108"/>
      <c r="J93" s="109"/>
    </row>
    <row r="94" spans="1:10" x14ac:dyDescent="0.25">
      <c r="A94" s="29" t="s">
        <v>109</v>
      </c>
      <c r="B94" s="28" t="s">
        <v>108</v>
      </c>
      <c r="C94" s="107"/>
      <c r="D94" s="108"/>
      <c r="E94" s="108"/>
      <c r="F94" s="108"/>
      <c r="G94" s="108"/>
      <c r="H94" s="108"/>
      <c r="I94" s="108"/>
      <c r="J94" s="109"/>
    </row>
    <row r="95" spans="1:10" x14ac:dyDescent="0.25">
      <c r="A95" s="31" t="s">
        <v>99</v>
      </c>
      <c r="B95" s="34" t="s">
        <v>124</v>
      </c>
      <c r="C95" s="112">
        <f t="shared" ref="C95:J95" si="13">SUM(C90:C94)</f>
        <v>0</v>
      </c>
      <c r="D95" s="110">
        <f t="shared" si="13"/>
        <v>0</v>
      </c>
      <c r="E95" s="110">
        <f t="shared" si="13"/>
        <v>0</v>
      </c>
      <c r="F95" s="110">
        <f t="shared" si="13"/>
        <v>25650</v>
      </c>
      <c r="G95" s="110">
        <f t="shared" si="13"/>
        <v>26740.57</v>
      </c>
      <c r="H95" s="110">
        <f t="shared" si="13"/>
        <v>25650</v>
      </c>
      <c r="I95" s="110">
        <f t="shared" si="13"/>
        <v>54003.42</v>
      </c>
      <c r="J95" s="111">
        <f t="shared" si="13"/>
        <v>51300</v>
      </c>
    </row>
    <row r="96" spans="1:10" ht="30" x14ac:dyDescent="0.25">
      <c r="A96" s="31" t="s">
        <v>168</v>
      </c>
      <c r="B96" s="40" t="s">
        <v>128</v>
      </c>
      <c r="C96" s="113"/>
      <c r="D96" s="114"/>
      <c r="E96" s="114"/>
      <c r="F96" s="114"/>
      <c r="G96" s="114"/>
      <c r="H96" s="114"/>
      <c r="I96" s="114"/>
      <c r="J96" s="115"/>
    </row>
    <row r="97" spans="1:10" x14ac:dyDescent="0.25">
      <c r="A97" s="29" t="s">
        <v>112</v>
      </c>
      <c r="B97" s="28" t="s">
        <v>111</v>
      </c>
      <c r="C97" s="107">
        <v>59266.05</v>
      </c>
      <c r="D97" s="108">
        <v>150506.72</v>
      </c>
      <c r="E97" s="108">
        <v>162709.85</v>
      </c>
      <c r="F97" s="108">
        <v>301013.44</v>
      </c>
      <c r="G97" s="108">
        <v>258546.71</v>
      </c>
      <c r="H97" s="108">
        <v>451520.16</v>
      </c>
      <c r="I97" s="108">
        <v>405902.66</v>
      </c>
      <c r="J97" s="109">
        <v>617606.75</v>
      </c>
    </row>
    <row r="98" spans="1:10" x14ac:dyDescent="0.25">
      <c r="A98" s="29" t="s">
        <v>114</v>
      </c>
      <c r="B98" s="28" t="s">
        <v>113</v>
      </c>
      <c r="C98" s="107">
        <v>3761.13</v>
      </c>
      <c r="D98" s="108">
        <v>107279.41</v>
      </c>
      <c r="E98" s="108">
        <v>5737.32</v>
      </c>
      <c r="F98" s="108">
        <v>214558.82</v>
      </c>
      <c r="G98" s="108">
        <v>21267.22</v>
      </c>
      <c r="H98" s="108">
        <v>321838.23</v>
      </c>
      <c r="I98" s="108">
        <v>25719.95</v>
      </c>
      <c r="J98" s="109">
        <v>429117.62</v>
      </c>
    </row>
    <row r="99" spans="1:10" x14ac:dyDescent="0.25">
      <c r="A99" s="31" t="s">
        <v>110</v>
      </c>
      <c r="B99" s="34" t="s">
        <v>123</v>
      </c>
      <c r="C99" s="116">
        <f t="shared" ref="C99:J99" si="14">+C97+C98</f>
        <v>63027.18</v>
      </c>
      <c r="D99" s="117">
        <f t="shared" si="14"/>
        <v>257786.13</v>
      </c>
      <c r="E99" s="117">
        <f t="shared" si="14"/>
        <v>168447.17</v>
      </c>
      <c r="F99" s="117">
        <f t="shared" si="14"/>
        <v>515572.26</v>
      </c>
      <c r="G99" s="117">
        <f t="shared" si="14"/>
        <v>279813.93</v>
      </c>
      <c r="H99" s="117">
        <f t="shared" si="14"/>
        <v>773358.3899999999</v>
      </c>
      <c r="I99" s="117">
        <f t="shared" si="14"/>
        <v>431622.61</v>
      </c>
      <c r="J99" s="118">
        <f t="shared" si="14"/>
        <v>1046724.37</v>
      </c>
    </row>
    <row r="100" spans="1:10" ht="17.25" x14ac:dyDescent="0.25">
      <c r="A100" s="41" t="s">
        <v>137</v>
      </c>
      <c r="B100" s="37" t="s">
        <v>144</v>
      </c>
      <c r="C100" s="119"/>
      <c r="D100" s="120">
        <v>0</v>
      </c>
      <c r="E100" s="120"/>
      <c r="F100" s="120">
        <v>0</v>
      </c>
      <c r="G100" s="120"/>
      <c r="H100" s="120">
        <v>0</v>
      </c>
      <c r="I100" s="120"/>
      <c r="J100" s="121">
        <v>0</v>
      </c>
    </row>
    <row r="101" spans="1:10" x14ac:dyDescent="0.25">
      <c r="A101" s="259" t="s">
        <v>132</v>
      </c>
      <c r="B101" s="260"/>
      <c r="C101" s="122">
        <f t="shared" ref="C101:J101" si="15">+C100+C99+C96+C95+C89+C84+C78</f>
        <v>730455.09000000008</v>
      </c>
      <c r="D101" s="123">
        <f t="shared" si="15"/>
        <v>1985907.24</v>
      </c>
      <c r="E101" s="123">
        <f t="shared" si="15"/>
        <v>1937055.0399999998</v>
      </c>
      <c r="F101" s="123">
        <f t="shared" si="15"/>
        <v>4437488.63</v>
      </c>
      <c r="G101" s="123">
        <f t="shared" si="15"/>
        <v>2600113.3200000003</v>
      </c>
      <c r="H101" s="123">
        <f t="shared" si="15"/>
        <v>7154863.71</v>
      </c>
      <c r="I101" s="123">
        <f t="shared" si="15"/>
        <v>3753828.8</v>
      </c>
      <c r="J101" s="124">
        <f t="shared" si="15"/>
        <v>9001574.5399999991</v>
      </c>
    </row>
    <row r="102" spans="1:10" x14ac:dyDescent="0.25">
      <c r="A102" s="259" t="s">
        <v>162</v>
      </c>
      <c r="B102" s="260"/>
      <c r="C102" s="2"/>
      <c r="D102" s="87">
        <v>60500</v>
      </c>
      <c r="E102" s="3"/>
      <c r="F102" s="87">
        <v>71500</v>
      </c>
      <c r="G102" s="3"/>
      <c r="H102" s="87">
        <v>104500</v>
      </c>
      <c r="I102" s="3"/>
      <c r="J102" s="89">
        <v>135500</v>
      </c>
    </row>
    <row r="103" spans="1:10" x14ac:dyDescent="0.25">
      <c r="A103" s="17"/>
      <c r="B103" s="42"/>
      <c r="C103" s="43"/>
      <c r="D103" s="43"/>
      <c r="E103" s="43"/>
      <c r="F103" s="43"/>
      <c r="G103" s="43"/>
      <c r="H103" s="43"/>
      <c r="I103" s="43"/>
      <c r="J103" s="44"/>
    </row>
    <row r="104" spans="1:10" x14ac:dyDescent="0.25">
      <c r="A104" s="45"/>
      <c r="B104" s="46" t="s">
        <v>129</v>
      </c>
      <c r="C104" s="123">
        <f t="shared" ref="C104:J104" si="16">+C62-C101</f>
        <v>1369956.72</v>
      </c>
      <c r="D104" s="123">
        <f t="shared" si="16"/>
        <v>688257.59999999986</v>
      </c>
      <c r="E104" s="123">
        <f t="shared" si="16"/>
        <v>1756009.8800000001</v>
      </c>
      <c r="F104" s="123">
        <f t="shared" si="16"/>
        <v>9986.1399999996647</v>
      </c>
      <c r="G104" s="123">
        <f t="shared" si="16"/>
        <v>1561116.7300000004</v>
      </c>
      <c r="H104" s="123">
        <f t="shared" si="16"/>
        <v>375467.25</v>
      </c>
      <c r="I104" s="123">
        <f t="shared" si="16"/>
        <v>1425798.4700000007</v>
      </c>
      <c r="J104" s="124">
        <f t="shared" si="16"/>
        <v>1172186.75</v>
      </c>
    </row>
    <row r="105" spans="1:10" s="23" customFormat="1" x14ac:dyDescent="0.2">
      <c r="A105" s="45"/>
      <c r="B105" s="46" t="s">
        <v>163</v>
      </c>
      <c r="C105" s="4"/>
      <c r="D105" s="127">
        <f>+D63-D102</f>
        <v>93493</v>
      </c>
      <c r="E105" s="5"/>
      <c r="F105" s="127">
        <f>+F63-F102</f>
        <v>92493</v>
      </c>
      <c r="G105" s="5"/>
      <c r="H105" s="127">
        <f>+H63-H102</f>
        <v>62493</v>
      </c>
      <c r="I105" s="5"/>
      <c r="J105" s="125">
        <f>+J63-J102</f>
        <v>33493</v>
      </c>
    </row>
    <row r="106" spans="1:10" s="23" customFormat="1" x14ac:dyDescent="0.25">
      <c r="A106" s="47"/>
      <c r="B106" s="46" t="s">
        <v>134</v>
      </c>
      <c r="C106" s="123">
        <v>0</v>
      </c>
      <c r="D106" s="123">
        <f>IF(D104&lt;0,-D104,0)</f>
        <v>0</v>
      </c>
      <c r="E106" s="123">
        <v>0</v>
      </c>
      <c r="F106" s="123">
        <f>IF(F104&lt;0,-F104,0)</f>
        <v>0</v>
      </c>
      <c r="G106" s="123">
        <v>0</v>
      </c>
      <c r="H106" s="123">
        <f>IF(H104&lt;0,-H104,0)</f>
        <v>0</v>
      </c>
      <c r="I106" s="123">
        <v>0</v>
      </c>
      <c r="J106" s="126">
        <f>IF(J104&lt;0,-J104,0)</f>
        <v>0</v>
      </c>
    </row>
    <row r="107" spans="1:10" s="48" customFormat="1" ht="21" customHeight="1" x14ac:dyDescent="0.2">
      <c r="A107" s="273" t="s">
        <v>149</v>
      </c>
      <c r="B107" s="273"/>
      <c r="C107" s="273"/>
      <c r="D107" s="273"/>
      <c r="E107" s="273"/>
      <c r="F107" s="273"/>
      <c r="G107" s="273"/>
      <c r="H107" s="273"/>
      <c r="I107" s="273"/>
      <c r="J107" s="273"/>
    </row>
    <row r="108" spans="1:10" s="48" customFormat="1" ht="21" customHeight="1" x14ac:dyDescent="0.2">
      <c r="A108" s="274" t="s">
        <v>151</v>
      </c>
      <c r="B108" s="274"/>
      <c r="C108" s="274"/>
      <c r="D108" s="274"/>
      <c r="E108" s="274"/>
      <c r="F108" s="274"/>
      <c r="G108" s="274"/>
      <c r="H108" s="274"/>
      <c r="I108" s="274"/>
      <c r="J108" s="274"/>
    </row>
    <row r="109" spans="1:10" s="48" customFormat="1" ht="21" customHeight="1" x14ac:dyDescent="0.2">
      <c r="A109" s="264" t="s">
        <v>167</v>
      </c>
      <c r="B109" s="264"/>
      <c r="C109" s="264"/>
      <c r="D109" s="264"/>
      <c r="E109" s="264"/>
      <c r="F109" s="264"/>
      <c r="G109" s="264"/>
      <c r="H109" s="264"/>
      <c r="I109" s="264"/>
      <c r="J109" s="264"/>
    </row>
  </sheetData>
  <sheetProtection password="D3C7" sheet="1" objects="1" scenarios="1"/>
  <mergeCells count="31">
    <mergeCell ref="A109:J109"/>
    <mergeCell ref="C11:J11"/>
    <mergeCell ref="A6:J6"/>
    <mergeCell ref="B1:J2"/>
    <mergeCell ref="E12:F12"/>
    <mergeCell ref="G12:H12"/>
    <mergeCell ref="I12:J12"/>
    <mergeCell ref="A101:B101"/>
    <mergeCell ref="A102:B102"/>
    <mergeCell ref="A107:J107"/>
    <mergeCell ref="A108:J108"/>
    <mergeCell ref="C66:D66"/>
    <mergeCell ref="E66:F66"/>
    <mergeCell ref="G66:H66"/>
    <mergeCell ref="I66:J66"/>
    <mergeCell ref="A65:A67"/>
    <mergeCell ref="A3:J3"/>
    <mergeCell ref="A4:J4"/>
    <mergeCell ref="A7:J7"/>
    <mergeCell ref="A9:J9"/>
    <mergeCell ref="C65:J65"/>
    <mergeCell ref="B65:B67"/>
    <mergeCell ref="A60:B60"/>
    <mergeCell ref="A5:J5"/>
    <mergeCell ref="B11:B13"/>
    <mergeCell ref="C12:D12"/>
    <mergeCell ref="A61:B61"/>
    <mergeCell ref="A62:B62"/>
    <mergeCell ref="A63:B63"/>
    <mergeCell ref="A8:J8"/>
    <mergeCell ref="A11:A13"/>
  </mergeCells>
  <pageMargins left="0.31496062992126" right="0.118110236220472" top="0.15748031496063" bottom="0" header="0" footer="0"/>
  <pageSetup paperSize="9" scale="10"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69"/>
  <sheetViews>
    <sheetView showGridLines="0" topLeftCell="A34" zoomScale="85" zoomScaleNormal="85" workbookViewId="0"/>
  </sheetViews>
  <sheetFormatPr defaultColWidth="12.5703125" defaultRowHeight="15" customHeight="1" x14ac:dyDescent="0.25"/>
  <cols>
    <col min="1" max="1" width="15.7109375" style="48" customWidth="1"/>
    <col min="2" max="2" width="65.85546875" style="48" customWidth="1"/>
    <col min="3" max="3" width="37.140625" style="48" customWidth="1"/>
    <col min="4" max="4" width="35.42578125" style="48" bestFit="1" customWidth="1"/>
    <col min="5" max="5" width="34.85546875" style="48" bestFit="1" customWidth="1"/>
    <col min="6" max="6" width="14" style="48" bestFit="1" customWidth="1"/>
    <col min="7" max="7" width="20.85546875" style="7" customWidth="1"/>
    <col min="8" max="8" width="22" style="7" customWidth="1"/>
    <col min="9" max="9" width="20.140625" style="7" customWidth="1"/>
    <col min="10" max="10" width="21.85546875" style="7" customWidth="1"/>
    <col min="11" max="11" width="19.85546875" style="7" customWidth="1"/>
    <col min="12" max="12" width="23" style="7" customWidth="1"/>
    <col min="13" max="13" width="21.7109375" style="7" customWidth="1"/>
    <col min="14" max="14" width="23.5703125" style="7" customWidth="1"/>
    <col min="15" max="15" width="12.5703125" style="7" customWidth="1"/>
    <col min="16" max="16384" width="12.5703125" style="7"/>
  </cols>
  <sheetData>
    <row r="1" spans="1:14" ht="53.45" customHeight="1" x14ac:dyDescent="0.25">
      <c r="A1" s="135"/>
      <c r="B1" s="268" t="s">
        <v>146</v>
      </c>
      <c r="C1" s="268"/>
      <c r="D1" s="268"/>
      <c r="E1" s="268"/>
      <c r="F1" s="268"/>
      <c r="G1" s="268"/>
      <c r="H1" s="268"/>
      <c r="I1" s="268"/>
      <c r="J1" s="268"/>
      <c r="K1" s="268"/>
      <c r="L1" s="268"/>
      <c r="M1" s="268"/>
      <c r="N1" s="268"/>
    </row>
    <row r="2" spans="1:14" ht="16.5" customHeight="1" x14ac:dyDescent="0.25">
      <c r="A2" s="6"/>
      <c r="B2" s="268"/>
      <c r="C2" s="268"/>
      <c r="D2" s="268"/>
      <c r="E2" s="268"/>
      <c r="F2" s="268"/>
      <c r="G2" s="268"/>
      <c r="H2" s="268"/>
      <c r="I2" s="268"/>
      <c r="J2" s="268"/>
      <c r="K2" s="268"/>
      <c r="L2" s="268"/>
      <c r="M2" s="268"/>
      <c r="N2" s="268"/>
    </row>
    <row r="3" spans="1:14" s="23" customFormat="1" ht="30" customHeight="1" x14ac:dyDescent="0.2">
      <c r="A3" s="246" t="s">
        <v>145</v>
      </c>
      <c r="B3" s="246"/>
      <c r="C3" s="246"/>
      <c r="D3" s="246"/>
      <c r="E3" s="246"/>
      <c r="F3" s="246"/>
      <c r="G3" s="246"/>
      <c r="H3" s="246"/>
      <c r="I3" s="246"/>
      <c r="J3" s="246"/>
      <c r="K3" s="246"/>
      <c r="L3" s="246"/>
      <c r="M3" s="246"/>
      <c r="N3" s="246"/>
    </row>
    <row r="4" spans="1:14" s="23" customFormat="1" ht="15" customHeight="1" x14ac:dyDescent="0.2">
      <c r="A4" s="246" t="s">
        <v>150</v>
      </c>
      <c r="B4" s="246"/>
      <c r="C4" s="246"/>
      <c r="D4" s="246"/>
      <c r="E4" s="246"/>
      <c r="F4" s="246"/>
      <c r="G4" s="246"/>
      <c r="H4" s="246"/>
      <c r="I4" s="246"/>
      <c r="J4" s="246"/>
      <c r="K4" s="246"/>
      <c r="L4" s="246"/>
      <c r="M4" s="246"/>
      <c r="N4" s="246"/>
    </row>
    <row r="5" spans="1:14" s="23" customFormat="1" ht="15" customHeight="1" x14ac:dyDescent="0.2">
      <c r="A5" s="247" t="s">
        <v>164</v>
      </c>
      <c r="B5" s="247"/>
      <c r="C5" s="247"/>
      <c r="D5" s="247"/>
      <c r="E5" s="247"/>
      <c r="F5" s="247"/>
      <c r="G5" s="247"/>
      <c r="H5" s="247"/>
      <c r="I5" s="247"/>
      <c r="J5" s="247"/>
      <c r="K5" s="247"/>
      <c r="L5" s="247"/>
      <c r="M5" s="247"/>
      <c r="N5" s="247"/>
    </row>
    <row r="6" spans="1:14" s="23" customFormat="1" ht="15" customHeight="1" x14ac:dyDescent="0.2">
      <c r="A6" s="246" t="s">
        <v>165</v>
      </c>
      <c r="B6" s="246"/>
      <c r="C6" s="246"/>
      <c r="D6" s="246"/>
      <c r="E6" s="246"/>
      <c r="F6" s="246"/>
      <c r="G6" s="246"/>
      <c r="H6" s="246"/>
      <c r="I6" s="246"/>
      <c r="J6" s="246"/>
      <c r="K6" s="246"/>
      <c r="L6" s="246"/>
      <c r="M6" s="246"/>
      <c r="N6" s="246"/>
    </row>
    <row r="7" spans="1:14" s="23" customFormat="1" ht="65.099999999999994" customHeight="1" x14ac:dyDescent="0.2">
      <c r="A7" s="246" t="s">
        <v>153</v>
      </c>
      <c r="B7" s="246"/>
      <c r="C7" s="246"/>
      <c r="D7" s="246"/>
      <c r="E7" s="246"/>
      <c r="F7" s="246"/>
      <c r="G7" s="246"/>
      <c r="H7" s="246"/>
      <c r="I7" s="246"/>
      <c r="J7" s="246"/>
      <c r="K7" s="246"/>
      <c r="L7" s="246"/>
      <c r="M7" s="246"/>
      <c r="N7" s="246"/>
    </row>
    <row r="8" spans="1:14" s="23" customFormat="1" ht="15" customHeight="1" x14ac:dyDescent="0.2">
      <c r="A8" s="246" t="s">
        <v>152</v>
      </c>
      <c r="B8" s="246"/>
      <c r="C8" s="246"/>
      <c r="D8" s="246"/>
      <c r="E8" s="246"/>
      <c r="F8" s="246"/>
      <c r="G8" s="246"/>
      <c r="H8" s="246"/>
      <c r="I8" s="246"/>
      <c r="J8" s="246"/>
      <c r="K8" s="246"/>
      <c r="L8" s="246"/>
      <c r="M8" s="246"/>
      <c r="N8" s="246"/>
    </row>
    <row r="9" spans="1:14" s="23" customFormat="1" ht="15" customHeight="1" x14ac:dyDescent="0.2">
      <c r="A9" s="247" t="s">
        <v>166</v>
      </c>
      <c r="B9" s="247"/>
      <c r="C9" s="247"/>
      <c r="D9" s="247"/>
      <c r="E9" s="247"/>
      <c r="F9" s="247"/>
      <c r="G9" s="247"/>
      <c r="H9" s="247"/>
      <c r="I9" s="247"/>
      <c r="J9" s="247"/>
      <c r="K9" s="247"/>
      <c r="L9" s="247"/>
      <c r="M9" s="247"/>
      <c r="N9" s="247"/>
    </row>
    <row r="10" spans="1:14" s="10" customFormat="1" ht="18.75" customHeight="1" x14ac:dyDescent="0.25">
      <c r="A10" s="8"/>
      <c r="B10" s="9"/>
      <c r="C10" s="9"/>
      <c r="D10" s="9"/>
      <c r="E10" s="9"/>
      <c r="F10" s="9"/>
      <c r="G10" s="9"/>
      <c r="H10" s="9"/>
      <c r="I10" s="9"/>
      <c r="J10" s="9"/>
      <c r="K10" s="9"/>
      <c r="L10" s="9"/>
      <c r="M10" s="9"/>
      <c r="N10" s="9"/>
    </row>
    <row r="11" spans="1:14" ht="15.6" customHeight="1" x14ac:dyDescent="0.25">
      <c r="A11" s="250" t="s">
        <v>130</v>
      </c>
      <c r="B11" s="255" t="s">
        <v>131</v>
      </c>
      <c r="C11" s="255" t="s">
        <v>169</v>
      </c>
      <c r="D11" s="255" t="s">
        <v>170</v>
      </c>
      <c r="E11" s="255" t="s">
        <v>171</v>
      </c>
      <c r="F11" s="255" t="s">
        <v>172</v>
      </c>
      <c r="G11" s="265" t="s">
        <v>3</v>
      </c>
      <c r="H11" s="266"/>
      <c r="I11" s="266"/>
      <c r="J11" s="266"/>
      <c r="K11" s="266"/>
      <c r="L11" s="266"/>
      <c r="M11" s="266"/>
      <c r="N11" s="267"/>
    </row>
    <row r="12" spans="1:14" ht="33" customHeight="1" x14ac:dyDescent="0.25">
      <c r="A12" s="277"/>
      <c r="B12" s="251"/>
      <c r="C12" s="251"/>
      <c r="D12" s="251"/>
      <c r="E12" s="251"/>
      <c r="F12" s="251"/>
      <c r="G12" s="257" t="s">
        <v>177</v>
      </c>
      <c r="H12" s="258"/>
      <c r="I12" s="269" t="s">
        <v>178</v>
      </c>
      <c r="J12" s="270"/>
      <c r="K12" s="271" t="s">
        <v>179</v>
      </c>
      <c r="L12" s="270"/>
      <c r="M12" s="271" t="s">
        <v>180</v>
      </c>
      <c r="N12" s="272"/>
    </row>
    <row r="13" spans="1:14" ht="37.5" customHeight="1" x14ac:dyDescent="0.25">
      <c r="A13" s="278"/>
      <c r="B13" s="256"/>
      <c r="C13" s="256"/>
      <c r="D13" s="256"/>
      <c r="E13" s="256"/>
      <c r="F13" s="256"/>
      <c r="G13" s="11" t="s">
        <v>143</v>
      </c>
      <c r="H13" s="12" t="s">
        <v>156</v>
      </c>
      <c r="I13" s="13" t="s">
        <v>143</v>
      </c>
      <c r="J13" s="14" t="s">
        <v>156</v>
      </c>
      <c r="K13" s="15" t="s">
        <v>143</v>
      </c>
      <c r="L13" s="14" t="s">
        <v>156</v>
      </c>
      <c r="M13" s="15" t="s">
        <v>143</v>
      </c>
      <c r="N13" s="16" t="s">
        <v>4</v>
      </c>
    </row>
    <row r="14" spans="1:14" s="20" customFormat="1" ht="19.5" customHeight="1" x14ac:dyDescent="0.2">
      <c r="A14" s="17"/>
      <c r="B14" s="18" t="s">
        <v>138</v>
      </c>
      <c r="C14" s="18"/>
      <c r="D14" s="18"/>
      <c r="E14" s="18"/>
      <c r="F14" s="18"/>
      <c r="G14" s="49">
        <v>1063573.28</v>
      </c>
      <c r="H14" s="50">
        <v>1302576.04</v>
      </c>
      <c r="I14" s="19"/>
      <c r="J14" s="19"/>
      <c r="K14" s="19"/>
      <c r="L14" s="19"/>
      <c r="M14" s="19"/>
      <c r="N14" s="19"/>
    </row>
    <row r="15" spans="1:14" s="23" customFormat="1" x14ac:dyDescent="0.2">
      <c r="A15" s="17"/>
      <c r="B15" s="21" t="s">
        <v>157</v>
      </c>
      <c r="C15" s="21"/>
      <c r="D15" s="21"/>
      <c r="E15" s="21"/>
      <c r="F15" s="21"/>
      <c r="G15" s="1"/>
      <c r="H15" s="50">
        <v>153993</v>
      </c>
      <c r="I15" s="22"/>
      <c r="J15" s="22"/>
      <c r="K15" s="22"/>
      <c r="L15" s="22"/>
      <c r="M15" s="22"/>
      <c r="N15" s="22"/>
    </row>
    <row r="16" spans="1:14" s="23" customFormat="1" x14ac:dyDescent="0.2">
      <c r="A16" s="17"/>
      <c r="B16" s="24"/>
      <c r="C16" s="24"/>
      <c r="D16" s="24"/>
      <c r="E16" s="24"/>
      <c r="F16" s="24"/>
      <c r="G16" s="25"/>
      <c r="H16" s="25"/>
      <c r="I16" s="26"/>
      <c r="J16" s="26"/>
      <c r="K16" s="26"/>
      <c r="L16" s="26"/>
      <c r="M16" s="26"/>
      <c r="N16" s="26"/>
    </row>
    <row r="17" spans="1:14" s="23" customFormat="1" x14ac:dyDescent="0.25">
      <c r="A17" s="136" t="s">
        <v>7</v>
      </c>
      <c r="B17" s="137" t="s">
        <v>6</v>
      </c>
      <c r="C17" s="181"/>
      <c r="D17" s="181"/>
      <c r="E17" s="181"/>
      <c r="F17" s="185"/>
      <c r="G17" s="51">
        <v>417835.28</v>
      </c>
      <c r="H17" s="52">
        <f>SUM(H18:H22)</f>
        <v>459198.11</v>
      </c>
      <c r="I17" s="52">
        <v>760429.21</v>
      </c>
      <c r="J17" s="52">
        <f>SUM(J18:J22)</f>
        <v>918396.22</v>
      </c>
      <c r="K17" s="52">
        <v>1016802.6</v>
      </c>
      <c r="L17" s="52">
        <f>SUM(L18:L22)</f>
        <v>1377594.3299999998</v>
      </c>
      <c r="M17" s="52">
        <v>1544200.95</v>
      </c>
      <c r="N17" s="53">
        <f>SUM(N18:N22)</f>
        <v>1836792.41</v>
      </c>
    </row>
    <row r="18" spans="1:14" s="23" customFormat="1" ht="38.25" x14ac:dyDescent="0.25">
      <c r="A18" s="138"/>
      <c r="B18" s="177"/>
      <c r="C18" s="191" t="s">
        <v>186</v>
      </c>
      <c r="D18" s="191" t="s">
        <v>187</v>
      </c>
      <c r="E18" s="191" t="s">
        <v>188</v>
      </c>
      <c r="F18" s="193" t="s">
        <v>189</v>
      </c>
      <c r="G18" s="194"/>
      <c r="H18" s="195">
        <v>49881.120000000003</v>
      </c>
      <c r="I18" s="196"/>
      <c r="J18" s="195">
        <v>99762.240000000005</v>
      </c>
      <c r="K18" s="196"/>
      <c r="L18" s="195">
        <v>149643.35999999999</v>
      </c>
      <c r="M18" s="196"/>
      <c r="N18" s="197">
        <v>199524.46</v>
      </c>
    </row>
    <row r="19" spans="1:14" s="23" customFormat="1" ht="38.25" x14ac:dyDescent="0.25">
      <c r="A19" s="138"/>
      <c r="B19" s="177"/>
      <c r="C19" s="198" t="s">
        <v>190</v>
      </c>
      <c r="D19" s="198" t="s">
        <v>187</v>
      </c>
      <c r="E19" s="198" t="s">
        <v>191</v>
      </c>
      <c r="F19" s="199" t="s">
        <v>189</v>
      </c>
      <c r="G19" s="200"/>
      <c r="H19" s="201">
        <v>159723.43</v>
      </c>
      <c r="I19" s="202"/>
      <c r="J19" s="201">
        <v>319446.86</v>
      </c>
      <c r="K19" s="202"/>
      <c r="L19" s="201">
        <v>479170.29</v>
      </c>
      <c r="M19" s="202"/>
      <c r="N19" s="203">
        <v>638893.69999999995</v>
      </c>
    </row>
    <row r="20" spans="1:14" s="23" customFormat="1" ht="38.25" x14ac:dyDescent="0.25">
      <c r="A20" s="138"/>
      <c r="B20" s="177"/>
      <c r="C20" s="198" t="s">
        <v>192</v>
      </c>
      <c r="D20" s="198" t="s">
        <v>193</v>
      </c>
      <c r="E20" s="198" t="s">
        <v>194</v>
      </c>
      <c r="F20" s="199" t="s">
        <v>189</v>
      </c>
      <c r="G20" s="200"/>
      <c r="H20" s="201">
        <v>84964.25</v>
      </c>
      <c r="I20" s="202"/>
      <c r="J20" s="201">
        <v>169928.5</v>
      </c>
      <c r="K20" s="202"/>
      <c r="L20" s="201">
        <v>254892.75</v>
      </c>
      <c r="M20" s="202"/>
      <c r="N20" s="203">
        <v>339857.01</v>
      </c>
    </row>
    <row r="21" spans="1:14" s="23" customFormat="1" ht="38.25" x14ac:dyDescent="0.25">
      <c r="A21" s="138"/>
      <c r="B21" s="177"/>
      <c r="C21" s="198" t="s">
        <v>195</v>
      </c>
      <c r="D21" s="198" t="s">
        <v>196</v>
      </c>
      <c r="E21" s="198" t="s">
        <v>197</v>
      </c>
      <c r="F21" s="199" t="s">
        <v>189</v>
      </c>
      <c r="G21" s="200"/>
      <c r="H21" s="201">
        <v>161928.29999999999</v>
      </c>
      <c r="I21" s="202"/>
      <c r="J21" s="201">
        <v>323856.59999999998</v>
      </c>
      <c r="K21" s="202"/>
      <c r="L21" s="201">
        <v>485784.9</v>
      </c>
      <c r="M21" s="202"/>
      <c r="N21" s="203">
        <v>647713.21</v>
      </c>
    </row>
    <row r="22" spans="1:14" s="23" customFormat="1" ht="38.25" x14ac:dyDescent="0.25">
      <c r="A22" s="138"/>
      <c r="B22" s="177"/>
      <c r="C22" s="178" t="s">
        <v>198</v>
      </c>
      <c r="D22" s="178" t="s">
        <v>196</v>
      </c>
      <c r="E22" s="178" t="s">
        <v>199</v>
      </c>
      <c r="F22" s="182" t="s">
        <v>189</v>
      </c>
      <c r="G22" s="186"/>
      <c r="H22" s="188">
        <v>2701.01</v>
      </c>
      <c r="I22" s="187"/>
      <c r="J22" s="188">
        <v>5402.02</v>
      </c>
      <c r="K22" s="187"/>
      <c r="L22" s="188">
        <v>8103.03</v>
      </c>
      <c r="M22" s="187"/>
      <c r="N22" s="189">
        <v>10804.03</v>
      </c>
    </row>
    <row r="23" spans="1:14" x14ac:dyDescent="0.25">
      <c r="A23" s="138" t="s">
        <v>13</v>
      </c>
      <c r="B23" s="137" t="s">
        <v>12</v>
      </c>
      <c r="C23" s="180"/>
      <c r="D23" s="180"/>
      <c r="E23" s="180"/>
      <c r="F23" s="184"/>
      <c r="G23" s="58"/>
      <c r="H23" s="60">
        <v>70300</v>
      </c>
      <c r="I23" s="60">
        <v>180161.52</v>
      </c>
      <c r="J23" s="60">
        <v>140600</v>
      </c>
      <c r="K23" s="60">
        <v>180161.52</v>
      </c>
      <c r="L23" s="60">
        <v>210900</v>
      </c>
      <c r="M23" s="60">
        <v>289410.02</v>
      </c>
      <c r="N23" s="61">
        <v>281200</v>
      </c>
    </row>
    <row r="24" spans="1:14" ht="25.5" x14ac:dyDescent="0.25">
      <c r="A24" s="138"/>
      <c r="B24" s="177"/>
      <c r="C24" s="180" t="s">
        <v>200</v>
      </c>
      <c r="D24" s="180" t="s">
        <v>201</v>
      </c>
      <c r="E24" s="180" t="s">
        <v>202</v>
      </c>
      <c r="F24" s="184" t="s">
        <v>189</v>
      </c>
      <c r="G24" s="58"/>
      <c r="H24" s="67">
        <v>70300</v>
      </c>
      <c r="I24" s="60"/>
      <c r="J24" s="67">
        <v>140600</v>
      </c>
      <c r="K24" s="60"/>
      <c r="L24" s="67">
        <v>210900</v>
      </c>
      <c r="M24" s="60"/>
      <c r="N24" s="69">
        <v>281200</v>
      </c>
    </row>
    <row r="25" spans="1:14" ht="30" x14ac:dyDescent="0.25">
      <c r="A25" s="141" t="s">
        <v>5</v>
      </c>
      <c r="B25" s="142" t="s">
        <v>136</v>
      </c>
      <c r="C25" s="179"/>
      <c r="D25" s="179"/>
      <c r="E25" s="179"/>
      <c r="F25" s="183"/>
      <c r="G25" s="62">
        <f t="shared" ref="G25:N25" si="0">+G17+G23</f>
        <v>417835.28</v>
      </c>
      <c r="H25" s="63">
        <f t="shared" si="0"/>
        <v>529498.11</v>
      </c>
      <c r="I25" s="63">
        <f t="shared" si="0"/>
        <v>940590.73</v>
      </c>
      <c r="J25" s="63">
        <f t="shared" si="0"/>
        <v>1058996.22</v>
      </c>
      <c r="K25" s="63">
        <f t="shared" si="0"/>
        <v>1196964.1199999999</v>
      </c>
      <c r="L25" s="63">
        <f t="shared" si="0"/>
        <v>1588494.3299999998</v>
      </c>
      <c r="M25" s="63">
        <f t="shared" si="0"/>
        <v>1833610.97</v>
      </c>
      <c r="N25" s="64">
        <f t="shared" si="0"/>
        <v>2117992.41</v>
      </c>
    </row>
    <row r="26" spans="1:14" s="33" customFormat="1" x14ac:dyDescent="0.25">
      <c r="A26" s="138" t="s">
        <v>173</v>
      </c>
      <c r="B26" s="137" t="s">
        <v>14</v>
      </c>
      <c r="C26" s="190"/>
      <c r="D26" s="190"/>
      <c r="E26" s="190"/>
      <c r="F26" s="192"/>
      <c r="G26" s="65">
        <v>108921.62</v>
      </c>
      <c r="H26" s="67">
        <f>SUM(H27:H49)</f>
        <v>125034.88999999997</v>
      </c>
      <c r="I26" s="67">
        <v>139712.35999999999</v>
      </c>
      <c r="J26" s="67">
        <f>SUM(J27:J49)</f>
        <v>250069.77999999994</v>
      </c>
      <c r="K26" s="67">
        <v>148354.09</v>
      </c>
      <c r="L26" s="67">
        <f>SUM(L27:L49)</f>
        <v>375104.67</v>
      </c>
      <c r="M26" s="67">
        <v>198118.33</v>
      </c>
      <c r="N26" s="69">
        <f>SUM(N27:N49)</f>
        <v>500139.50999999995</v>
      </c>
    </row>
    <row r="27" spans="1:14" s="33" customFormat="1" ht="38.25" x14ac:dyDescent="0.25">
      <c r="A27" s="138"/>
      <c r="B27" s="177"/>
      <c r="C27" s="191" t="s">
        <v>203</v>
      </c>
      <c r="D27" s="191" t="s">
        <v>204</v>
      </c>
      <c r="E27" s="191" t="s">
        <v>205</v>
      </c>
      <c r="F27" s="193" t="s">
        <v>189</v>
      </c>
      <c r="G27" s="207"/>
      <c r="H27" s="208">
        <v>4800</v>
      </c>
      <c r="I27" s="208"/>
      <c r="J27" s="208">
        <v>9600</v>
      </c>
      <c r="K27" s="208"/>
      <c r="L27" s="208">
        <v>14400</v>
      </c>
      <c r="M27" s="208"/>
      <c r="N27" s="209">
        <v>19200</v>
      </c>
    </row>
    <row r="28" spans="1:14" s="33" customFormat="1" ht="25.5" x14ac:dyDescent="0.25">
      <c r="A28" s="138"/>
      <c r="B28" s="177"/>
      <c r="C28" s="198" t="s">
        <v>206</v>
      </c>
      <c r="D28" s="198" t="s">
        <v>204</v>
      </c>
      <c r="E28" s="198" t="s">
        <v>205</v>
      </c>
      <c r="F28" s="199" t="s">
        <v>189</v>
      </c>
      <c r="G28" s="210"/>
      <c r="H28" s="211">
        <v>3896.56</v>
      </c>
      <c r="I28" s="211"/>
      <c r="J28" s="211">
        <v>7793.12</v>
      </c>
      <c r="K28" s="211"/>
      <c r="L28" s="211">
        <v>11689.68</v>
      </c>
      <c r="M28" s="211"/>
      <c r="N28" s="212">
        <v>15586.23</v>
      </c>
    </row>
    <row r="29" spans="1:14" s="33" customFormat="1" ht="38.25" x14ac:dyDescent="0.25">
      <c r="A29" s="138"/>
      <c r="B29" s="177"/>
      <c r="C29" s="198" t="s">
        <v>207</v>
      </c>
      <c r="D29" s="198" t="s">
        <v>204</v>
      </c>
      <c r="E29" s="198" t="s">
        <v>205</v>
      </c>
      <c r="F29" s="199" t="s">
        <v>189</v>
      </c>
      <c r="G29" s="210"/>
      <c r="H29" s="211">
        <v>2989.61</v>
      </c>
      <c r="I29" s="211"/>
      <c r="J29" s="211">
        <v>5979.22</v>
      </c>
      <c r="K29" s="211"/>
      <c r="L29" s="211">
        <v>8968.83</v>
      </c>
      <c r="M29" s="211"/>
      <c r="N29" s="212">
        <v>11958.44</v>
      </c>
    </row>
    <row r="30" spans="1:14" s="33" customFormat="1" ht="25.5" x14ac:dyDescent="0.25">
      <c r="A30" s="138"/>
      <c r="B30" s="177"/>
      <c r="C30" s="198" t="s">
        <v>208</v>
      </c>
      <c r="D30" s="198" t="s">
        <v>204</v>
      </c>
      <c r="E30" s="198" t="s">
        <v>205</v>
      </c>
      <c r="F30" s="199" t="s">
        <v>189</v>
      </c>
      <c r="G30" s="210"/>
      <c r="H30" s="211">
        <v>7424.57</v>
      </c>
      <c r="I30" s="211"/>
      <c r="J30" s="211">
        <v>14849.14</v>
      </c>
      <c r="K30" s="211"/>
      <c r="L30" s="211">
        <v>22273.71</v>
      </c>
      <c r="M30" s="211"/>
      <c r="N30" s="212">
        <v>29698.26</v>
      </c>
    </row>
    <row r="31" spans="1:14" s="33" customFormat="1" ht="25.5" x14ac:dyDescent="0.25">
      <c r="A31" s="138"/>
      <c r="B31" s="177"/>
      <c r="C31" s="198" t="s">
        <v>209</v>
      </c>
      <c r="D31" s="198" t="s">
        <v>204</v>
      </c>
      <c r="E31" s="198" t="s">
        <v>210</v>
      </c>
      <c r="F31" s="199" t="s">
        <v>189</v>
      </c>
      <c r="G31" s="210"/>
      <c r="H31" s="211">
        <v>886.5</v>
      </c>
      <c r="I31" s="211"/>
      <c r="J31" s="211">
        <v>1773</v>
      </c>
      <c r="K31" s="211"/>
      <c r="L31" s="211">
        <v>2659.5</v>
      </c>
      <c r="M31" s="211"/>
      <c r="N31" s="212">
        <v>3546</v>
      </c>
    </row>
    <row r="32" spans="1:14" s="33" customFormat="1" ht="25.5" x14ac:dyDescent="0.25">
      <c r="A32" s="138"/>
      <c r="B32" s="177"/>
      <c r="C32" s="198" t="s">
        <v>211</v>
      </c>
      <c r="D32" s="198" t="s">
        <v>204</v>
      </c>
      <c r="E32" s="198" t="s">
        <v>210</v>
      </c>
      <c r="F32" s="199" t="s">
        <v>189</v>
      </c>
      <c r="G32" s="210"/>
      <c r="H32" s="211">
        <v>24896</v>
      </c>
      <c r="I32" s="211"/>
      <c r="J32" s="211">
        <v>49792</v>
      </c>
      <c r="K32" s="211"/>
      <c r="L32" s="211">
        <v>74688</v>
      </c>
      <c r="M32" s="211"/>
      <c r="N32" s="212">
        <v>99584</v>
      </c>
    </row>
    <row r="33" spans="1:14" s="33" customFormat="1" ht="25.5" x14ac:dyDescent="0.25">
      <c r="A33" s="138"/>
      <c r="B33" s="177"/>
      <c r="C33" s="198" t="s">
        <v>212</v>
      </c>
      <c r="D33" s="198" t="s">
        <v>204</v>
      </c>
      <c r="E33" s="198" t="s">
        <v>210</v>
      </c>
      <c r="F33" s="199" t="s">
        <v>189</v>
      </c>
      <c r="G33" s="210"/>
      <c r="H33" s="211">
        <v>2500</v>
      </c>
      <c r="I33" s="211"/>
      <c r="J33" s="211">
        <v>5000</v>
      </c>
      <c r="K33" s="211"/>
      <c r="L33" s="211">
        <v>7500</v>
      </c>
      <c r="M33" s="211"/>
      <c r="N33" s="212">
        <v>10000</v>
      </c>
    </row>
    <row r="34" spans="1:14" s="33" customFormat="1" ht="38.25" x14ac:dyDescent="0.25">
      <c r="A34" s="138"/>
      <c r="B34" s="177"/>
      <c r="C34" s="198" t="s">
        <v>213</v>
      </c>
      <c r="D34" s="198" t="s">
        <v>204</v>
      </c>
      <c r="E34" s="198" t="s">
        <v>205</v>
      </c>
      <c r="F34" s="199" t="s">
        <v>189</v>
      </c>
      <c r="G34" s="210"/>
      <c r="H34" s="211">
        <v>2500</v>
      </c>
      <c r="I34" s="211"/>
      <c r="J34" s="211">
        <v>5000</v>
      </c>
      <c r="K34" s="211"/>
      <c r="L34" s="211">
        <v>7500</v>
      </c>
      <c r="M34" s="211"/>
      <c r="N34" s="212">
        <v>10000</v>
      </c>
    </row>
    <row r="35" spans="1:14" s="33" customFormat="1" ht="25.5" x14ac:dyDescent="0.25">
      <c r="A35" s="138"/>
      <c r="B35" s="177"/>
      <c r="C35" s="198" t="s">
        <v>214</v>
      </c>
      <c r="D35" s="198" t="s">
        <v>204</v>
      </c>
      <c r="E35" s="198" t="s">
        <v>205</v>
      </c>
      <c r="F35" s="199" t="s">
        <v>189</v>
      </c>
      <c r="G35" s="210"/>
      <c r="H35" s="211">
        <v>500</v>
      </c>
      <c r="I35" s="211"/>
      <c r="J35" s="211">
        <v>1000</v>
      </c>
      <c r="K35" s="211"/>
      <c r="L35" s="211">
        <v>1500</v>
      </c>
      <c r="M35" s="211"/>
      <c r="N35" s="212">
        <v>2000</v>
      </c>
    </row>
    <row r="36" spans="1:14" s="33" customFormat="1" ht="76.5" x14ac:dyDescent="0.25">
      <c r="A36" s="138"/>
      <c r="B36" s="177"/>
      <c r="C36" s="198" t="s">
        <v>215</v>
      </c>
      <c r="D36" s="198" t="s">
        <v>204</v>
      </c>
      <c r="E36" s="198" t="s">
        <v>205</v>
      </c>
      <c r="F36" s="199" t="s">
        <v>189</v>
      </c>
      <c r="G36" s="210"/>
      <c r="H36" s="211">
        <v>33000</v>
      </c>
      <c r="I36" s="211"/>
      <c r="J36" s="211">
        <v>66000</v>
      </c>
      <c r="K36" s="211"/>
      <c r="L36" s="211">
        <v>99000</v>
      </c>
      <c r="M36" s="211"/>
      <c r="N36" s="212">
        <v>132000</v>
      </c>
    </row>
    <row r="37" spans="1:14" s="33" customFormat="1" ht="25.5" x14ac:dyDescent="0.25">
      <c r="A37" s="138"/>
      <c r="B37" s="177"/>
      <c r="C37" s="198" t="s">
        <v>216</v>
      </c>
      <c r="D37" s="198" t="s">
        <v>217</v>
      </c>
      <c r="E37" s="198" t="s">
        <v>210</v>
      </c>
      <c r="F37" s="199" t="s">
        <v>189</v>
      </c>
      <c r="G37" s="210"/>
      <c r="H37" s="211">
        <v>1250</v>
      </c>
      <c r="I37" s="211"/>
      <c r="J37" s="211">
        <v>2500</v>
      </c>
      <c r="K37" s="211"/>
      <c r="L37" s="211">
        <v>3750</v>
      </c>
      <c r="M37" s="211"/>
      <c r="N37" s="212">
        <v>5000</v>
      </c>
    </row>
    <row r="38" spans="1:14" s="33" customFormat="1" ht="25.5" x14ac:dyDescent="0.25">
      <c r="A38" s="138"/>
      <c r="B38" s="177"/>
      <c r="C38" s="198" t="s">
        <v>218</v>
      </c>
      <c r="D38" s="198" t="s">
        <v>217</v>
      </c>
      <c r="E38" s="198" t="s">
        <v>210</v>
      </c>
      <c r="F38" s="199" t="s">
        <v>189</v>
      </c>
      <c r="G38" s="210"/>
      <c r="H38" s="211">
        <v>1000</v>
      </c>
      <c r="I38" s="211"/>
      <c r="J38" s="211">
        <v>2000</v>
      </c>
      <c r="K38" s="211"/>
      <c r="L38" s="211">
        <v>3000</v>
      </c>
      <c r="M38" s="211"/>
      <c r="N38" s="212">
        <v>4000</v>
      </c>
    </row>
    <row r="39" spans="1:14" s="33" customFormat="1" ht="25.5" x14ac:dyDescent="0.25">
      <c r="A39" s="138"/>
      <c r="B39" s="177"/>
      <c r="C39" s="198" t="s">
        <v>219</v>
      </c>
      <c r="D39" s="198" t="s">
        <v>204</v>
      </c>
      <c r="E39" s="198" t="s">
        <v>205</v>
      </c>
      <c r="F39" s="199" t="s">
        <v>189</v>
      </c>
      <c r="G39" s="210"/>
      <c r="H39" s="211">
        <v>8587.09</v>
      </c>
      <c r="I39" s="211"/>
      <c r="J39" s="211">
        <v>17174.18</v>
      </c>
      <c r="K39" s="211"/>
      <c r="L39" s="211">
        <v>25761.27</v>
      </c>
      <c r="M39" s="211"/>
      <c r="N39" s="212">
        <v>34348.35</v>
      </c>
    </row>
    <row r="40" spans="1:14" s="33" customFormat="1" ht="25.5" x14ac:dyDescent="0.25">
      <c r="A40" s="138"/>
      <c r="B40" s="177"/>
      <c r="C40" s="198" t="s">
        <v>220</v>
      </c>
      <c r="D40" s="198" t="s">
        <v>217</v>
      </c>
      <c r="E40" s="198" t="s">
        <v>221</v>
      </c>
      <c r="F40" s="199" t="s">
        <v>189</v>
      </c>
      <c r="G40" s="210"/>
      <c r="H40" s="211">
        <v>4776.2299999999996</v>
      </c>
      <c r="I40" s="211"/>
      <c r="J40" s="211">
        <v>9552.4599999999991</v>
      </c>
      <c r="K40" s="211"/>
      <c r="L40" s="211">
        <v>14328.69</v>
      </c>
      <c r="M40" s="211"/>
      <c r="N40" s="212">
        <v>19104.919999999998</v>
      </c>
    </row>
    <row r="41" spans="1:14" s="33" customFormat="1" ht="25.5" x14ac:dyDescent="0.25">
      <c r="A41" s="138"/>
      <c r="B41" s="177"/>
      <c r="C41" s="198" t="s">
        <v>222</v>
      </c>
      <c r="D41" s="198" t="s">
        <v>204</v>
      </c>
      <c r="E41" s="198" t="s">
        <v>205</v>
      </c>
      <c r="F41" s="199" t="s">
        <v>189</v>
      </c>
      <c r="G41" s="210"/>
      <c r="H41" s="211">
        <v>500</v>
      </c>
      <c r="I41" s="211"/>
      <c r="J41" s="211">
        <v>1000</v>
      </c>
      <c r="K41" s="211"/>
      <c r="L41" s="211">
        <v>1500</v>
      </c>
      <c r="M41" s="211"/>
      <c r="N41" s="212">
        <v>2000</v>
      </c>
    </row>
    <row r="42" spans="1:14" s="33" customFormat="1" ht="25.5" x14ac:dyDescent="0.25">
      <c r="A42" s="138"/>
      <c r="B42" s="177"/>
      <c r="C42" s="198" t="s">
        <v>223</v>
      </c>
      <c r="D42" s="198" t="s">
        <v>217</v>
      </c>
      <c r="E42" s="198" t="s">
        <v>210</v>
      </c>
      <c r="F42" s="199" t="s">
        <v>189</v>
      </c>
      <c r="G42" s="210"/>
      <c r="H42" s="211">
        <v>600</v>
      </c>
      <c r="I42" s="211"/>
      <c r="J42" s="211">
        <v>1200</v>
      </c>
      <c r="K42" s="211"/>
      <c r="L42" s="211">
        <v>1800</v>
      </c>
      <c r="M42" s="211"/>
      <c r="N42" s="212">
        <v>2400</v>
      </c>
    </row>
    <row r="43" spans="1:14" s="33" customFormat="1" ht="25.5" x14ac:dyDescent="0.25">
      <c r="A43" s="138"/>
      <c r="B43" s="177"/>
      <c r="C43" s="198" t="s">
        <v>224</v>
      </c>
      <c r="D43" s="198" t="s">
        <v>204</v>
      </c>
      <c r="E43" s="198" t="s">
        <v>205</v>
      </c>
      <c r="F43" s="199" t="s">
        <v>189</v>
      </c>
      <c r="G43" s="210"/>
      <c r="H43" s="211">
        <v>3263.15</v>
      </c>
      <c r="I43" s="211"/>
      <c r="J43" s="211">
        <v>6526.3</v>
      </c>
      <c r="K43" s="211"/>
      <c r="L43" s="211">
        <v>9789.4500000000007</v>
      </c>
      <c r="M43" s="211"/>
      <c r="N43" s="212">
        <v>13052.59</v>
      </c>
    </row>
    <row r="44" spans="1:14" s="33" customFormat="1" ht="25.5" x14ac:dyDescent="0.25">
      <c r="A44" s="138"/>
      <c r="B44" s="177"/>
      <c r="C44" s="198" t="s">
        <v>225</v>
      </c>
      <c r="D44" s="198" t="s">
        <v>217</v>
      </c>
      <c r="E44" s="198" t="s">
        <v>210</v>
      </c>
      <c r="F44" s="199" t="s">
        <v>189</v>
      </c>
      <c r="G44" s="210"/>
      <c r="H44" s="211">
        <v>2500</v>
      </c>
      <c r="I44" s="211"/>
      <c r="J44" s="211">
        <v>5000</v>
      </c>
      <c r="K44" s="211"/>
      <c r="L44" s="211">
        <v>7500</v>
      </c>
      <c r="M44" s="211"/>
      <c r="N44" s="212">
        <v>10000</v>
      </c>
    </row>
    <row r="45" spans="1:14" s="33" customFormat="1" ht="38.25" x14ac:dyDescent="0.25">
      <c r="A45" s="138"/>
      <c r="B45" s="177"/>
      <c r="C45" s="198" t="s">
        <v>226</v>
      </c>
      <c r="D45" s="198" t="s">
        <v>217</v>
      </c>
      <c r="E45" s="198" t="s">
        <v>221</v>
      </c>
      <c r="F45" s="199" t="s">
        <v>189</v>
      </c>
      <c r="G45" s="210"/>
      <c r="H45" s="211">
        <v>16725</v>
      </c>
      <c r="I45" s="211"/>
      <c r="J45" s="211">
        <v>33450</v>
      </c>
      <c r="K45" s="211"/>
      <c r="L45" s="211">
        <v>50175</v>
      </c>
      <c r="M45" s="211"/>
      <c r="N45" s="212">
        <v>66900</v>
      </c>
    </row>
    <row r="46" spans="1:14" s="33" customFormat="1" ht="38.25" x14ac:dyDescent="0.25">
      <c r="A46" s="138"/>
      <c r="B46" s="177"/>
      <c r="C46" s="198" t="s">
        <v>227</v>
      </c>
      <c r="D46" s="198" t="s">
        <v>228</v>
      </c>
      <c r="E46" s="198" t="s">
        <v>229</v>
      </c>
      <c r="F46" s="199" t="s">
        <v>189</v>
      </c>
      <c r="G46" s="210"/>
      <c r="H46" s="211">
        <v>125</v>
      </c>
      <c r="I46" s="211"/>
      <c r="J46" s="211">
        <v>250</v>
      </c>
      <c r="K46" s="211"/>
      <c r="L46" s="211">
        <v>375</v>
      </c>
      <c r="M46" s="211"/>
      <c r="N46" s="212">
        <v>500</v>
      </c>
    </row>
    <row r="47" spans="1:14" s="33" customFormat="1" ht="38.25" x14ac:dyDescent="0.25">
      <c r="A47" s="138"/>
      <c r="B47" s="177"/>
      <c r="C47" s="198" t="s">
        <v>230</v>
      </c>
      <c r="D47" s="198" t="s">
        <v>217</v>
      </c>
      <c r="E47" s="198" t="s">
        <v>210</v>
      </c>
      <c r="F47" s="199" t="s">
        <v>189</v>
      </c>
      <c r="G47" s="210"/>
      <c r="H47" s="211">
        <v>50</v>
      </c>
      <c r="I47" s="211"/>
      <c r="J47" s="211">
        <v>100</v>
      </c>
      <c r="K47" s="211"/>
      <c r="L47" s="211">
        <v>150</v>
      </c>
      <c r="M47" s="211"/>
      <c r="N47" s="212">
        <v>200</v>
      </c>
    </row>
    <row r="48" spans="1:14" s="33" customFormat="1" ht="38.25" x14ac:dyDescent="0.25">
      <c r="A48" s="138"/>
      <c r="B48" s="177"/>
      <c r="C48" s="198" t="s">
        <v>231</v>
      </c>
      <c r="D48" s="198" t="s">
        <v>217</v>
      </c>
      <c r="E48" s="198" t="s">
        <v>221</v>
      </c>
      <c r="F48" s="199" t="s">
        <v>189</v>
      </c>
      <c r="G48" s="210"/>
      <c r="H48" s="211">
        <v>140.18</v>
      </c>
      <c r="I48" s="211"/>
      <c r="J48" s="211">
        <v>280.36</v>
      </c>
      <c r="K48" s="211"/>
      <c r="L48" s="211">
        <v>420.54</v>
      </c>
      <c r="M48" s="211"/>
      <c r="N48" s="212">
        <v>560.72</v>
      </c>
    </row>
    <row r="49" spans="1:14" s="33" customFormat="1" ht="38.25" x14ac:dyDescent="0.25">
      <c r="A49" s="138"/>
      <c r="B49" s="177"/>
      <c r="C49" s="178" t="s">
        <v>232</v>
      </c>
      <c r="D49" s="178" t="s">
        <v>217</v>
      </c>
      <c r="E49" s="178" t="s">
        <v>221</v>
      </c>
      <c r="F49" s="182" t="s">
        <v>189</v>
      </c>
      <c r="G49" s="206"/>
      <c r="H49" s="204">
        <v>2125</v>
      </c>
      <c r="I49" s="204"/>
      <c r="J49" s="204">
        <v>4250</v>
      </c>
      <c r="K49" s="204"/>
      <c r="L49" s="204">
        <v>6375</v>
      </c>
      <c r="M49" s="204"/>
      <c r="N49" s="205">
        <v>8500</v>
      </c>
    </row>
    <row r="50" spans="1:14" x14ac:dyDescent="0.25">
      <c r="A50" s="141" t="s">
        <v>15</v>
      </c>
      <c r="B50" s="143" t="s">
        <v>135</v>
      </c>
      <c r="C50" s="179"/>
      <c r="D50" s="179"/>
      <c r="E50" s="179"/>
      <c r="F50" s="183"/>
      <c r="G50" s="62">
        <f t="shared" ref="G50:N50" si="1">+G26</f>
        <v>108921.62</v>
      </c>
      <c r="H50" s="63">
        <f t="shared" si="1"/>
        <v>125034.88999999997</v>
      </c>
      <c r="I50" s="63">
        <f t="shared" si="1"/>
        <v>139712.35999999999</v>
      </c>
      <c r="J50" s="63">
        <f t="shared" si="1"/>
        <v>250069.77999999994</v>
      </c>
      <c r="K50" s="63">
        <f t="shared" si="1"/>
        <v>148354.09</v>
      </c>
      <c r="L50" s="63">
        <f t="shared" si="1"/>
        <v>375104.67</v>
      </c>
      <c r="M50" s="63">
        <f t="shared" si="1"/>
        <v>198118.33</v>
      </c>
      <c r="N50" s="64">
        <f t="shared" si="1"/>
        <v>500139.50999999995</v>
      </c>
    </row>
    <row r="51" spans="1:14" x14ac:dyDescent="0.25">
      <c r="A51" s="138" t="s">
        <v>22</v>
      </c>
      <c r="B51" s="144" t="s">
        <v>21</v>
      </c>
      <c r="C51" s="190"/>
      <c r="D51" s="190"/>
      <c r="E51" s="190"/>
      <c r="F51" s="192"/>
      <c r="G51" s="65">
        <v>284910.26</v>
      </c>
      <c r="H51" s="67">
        <f>SUM(H52:H70)</f>
        <v>148259.92999999996</v>
      </c>
      <c r="I51" s="67">
        <v>351610.13</v>
      </c>
      <c r="J51" s="67">
        <f>SUM(J52:J70)</f>
        <v>296519.85999999993</v>
      </c>
      <c r="K51" s="67">
        <v>390409.15</v>
      </c>
      <c r="L51" s="67">
        <f>SUM(L52:L70)</f>
        <v>444779.79</v>
      </c>
      <c r="M51" s="67">
        <v>521049.54</v>
      </c>
      <c r="N51" s="69">
        <f>SUM(N52:N70)</f>
        <v>593039.67999999993</v>
      </c>
    </row>
    <row r="52" spans="1:14" ht="25.5" x14ac:dyDescent="0.25">
      <c r="A52" s="138"/>
      <c r="B52" s="213"/>
      <c r="C52" s="191" t="s">
        <v>233</v>
      </c>
      <c r="D52" s="191" t="s">
        <v>234</v>
      </c>
      <c r="E52" s="191" t="s">
        <v>235</v>
      </c>
      <c r="F52" s="193" t="s">
        <v>189</v>
      </c>
      <c r="G52" s="207"/>
      <c r="H52" s="208">
        <v>5000.38</v>
      </c>
      <c r="I52" s="208"/>
      <c r="J52" s="208">
        <v>10000.76</v>
      </c>
      <c r="K52" s="208"/>
      <c r="L52" s="208">
        <v>15001.14</v>
      </c>
      <c r="M52" s="208"/>
      <c r="N52" s="209">
        <v>20001.5</v>
      </c>
    </row>
    <row r="53" spans="1:14" ht="25.5" x14ac:dyDescent="0.25">
      <c r="A53" s="138"/>
      <c r="B53" s="213"/>
      <c r="C53" s="198" t="s">
        <v>236</v>
      </c>
      <c r="D53" s="198" t="s">
        <v>234</v>
      </c>
      <c r="E53" s="198" t="s">
        <v>210</v>
      </c>
      <c r="F53" s="199" t="s">
        <v>189</v>
      </c>
      <c r="G53" s="210"/>
      <c r="H53" s="211">
        <v>791.2</v>
      </c>
      <c r="I53" s="211"/>
      <c r="J53" s="211">
        <v>1582.4</v>
      </c>
      <c r="K53" s="211"/>
      <c r="L53" s="211">
        <v>2373.6</v>
      </c>
      <c r="M53" s="211"/>
      <c r="N53" s="212">
        <v>3164.8</v>
      </c>
    </row>
    <row r="54" spans="1:14" ht="38.25" x14ac:dyDescent="0.25">
      <c r="A54" s="138"/>
      <c r="B54" s="213"/>
      <c r="C54" s="198" t="s">
        <v>237</v>
      </c>
      <c r="D54" s="198" t="s">
        <v>234</v>
      </c>
      <c r="E54" s="198" t="s">
        <v>238</v>
      </c>
      <c r="F54" s="199" t="s">
        <v>189</v>
      </c>
      <c r="G54" s="210"/>
      <c r="H54" s="211">
        <v>359.95</v>
      </c>
      <c r="I54" s="211"/>
      <c r="J54" s="211">
        <v>719.9</v>
      </c>
      <c r="K54" s="211"/>
      <c r="L54" s="211">
        <v>1079.8499999999999</v>
      </c>
      <c r="M54" s="211"/>
      <c r="N54" s="212">
        <v>1439.8</v>
      </c>
    </row>
    <row r="55" spans="1:14" ht="25.5" x14ac:dyDescent="0.25">
      <c r="A55" s="138"/>
      <c r="B55" s="213"/>
      <c r="C55" s="198" t="s">
        <v>239</v>
      </c>
      <c r="D55" s="198" t="s">
        <v>234</v>
      </c>
      <c r="E55" s="198" t="s">
        <v>240</v>
      </c>
      <c r="F55" s="199" t="s">
        <v>189</v>
      </c>
      <c r="G55" s="210"/>
      <c r="H55" s="211">
        <v>22437.75</v>
      </c>
      <c r="I55" s="211"/>
      <c r="J55" s="211">
        <v>44875.5</v>
      </c>
      <c r="K55" s="211"/>
      <c r="L55" s="211">
        <v>67313.25</v>
      </c>
      <c r="M55" s="211"/>
      <c r="N55" s="212">
        <v>89751</v>
      </c>
    </row>
    <row r="56" spans="1:14" ht="25.5" x14ac:dyDescent="0.25">
      <c r="A56" s="138"/>
      <c r="B56" s="213"/>
      <c r="C56" s="198" t="s">
        <v>241</v>
      </c>
      <c r="D56" s="198" t="s">
        <v>234</v>
      </c>
      <c r="E56" s="198" t="s">
        <v>242</v>
      </c>
      <c r="F56" s="199" t="s">
        <v>189</v>
      </c>
      <c r="G56" s="210"/>
      <c r="H56" s="211">
        <v>250</v>
      </c>
      <c r="I56" s="211"/>
      <c r="J56" s="211">
        <v>500</v>
      </c>
      <c r="K56" s="211"/>
      <c r="L56" s="211">
        <v>750</v>
      </c>
      <c r="M56" s="211"/>
      <c r="N56" s="212">
        <v>1000</v>
      </c>
    </row>
    <row r="57" spans="1:14" ht="25.5" x14ac:dyDescent="0.25">
      <c r="A57" s="138"/>
      <c r="B57" s="213"/>
      <c r="C57" s="198" t="s">
        <v>243</v>
      </c>
      <c r="D57" s="198" t="s">
        <v>234</v>
      </c>
      <c r="E57" s="198" t="s">
        <v>244</v>
      </c>
      <c r="F57" s="199" t="s">
        <v>189</v>
      </c>
      <c r="G57" s="210"/>
      <c r="H57" s="211">
        <v>967.5</v>
      </c>
      <c r="I57" s="211"/>
      <c r="J57" s="211">
        <v>1935</v>
      </c>
      <c r="K57" s="211"/>
      <c r="L57" s="211">
        <v>2902.5</v>
      </c>
      <c r="M57" s="211"/>
      <c r="N57" s="212">
        <v>3870</v>
      </c>
    </row>
    <row r="58" spans="1:14" ht="25.5" x14ac:dyDescent="0.25">
      <c r="A58" s="138"/>
      <c r="B58" s="213"/>
      <c r="C58" s="198" t="s">
        <v>245</v>
      </c>
      <c r="D58" s="198" t="s">
        <v>246</v>
      </c>
      <c r="E58" s="198" t="s">
        <v>247</v>
      </c>
      <c r="F58" s="199" t="s">
        <v>189</v>
      </c>
      <c r="G58" s="210"/>
      <c r="H58" s="211">
        <v>2750</v>
      </c>
      <c r="I58" s="211"/>
      <c r="J58" s="211">
        <v>5500</v>
      </c>
      <c r="K58" s="211"/>
      <c r="L58" s="211">
        <v>8250</v>
      </c>
      <c r="M58" s="211"/>
      <c r="N58" s="212">
        <v>11000</v>
      </c>
    </row>
    <row r="59" spans="1:14" ht="38.25" x14ac:dyDescent="0.25">
      <c r="A59" s="138"/>
      <c r="B59" s="213"/>
      <c r="C59" s="198" t="s">
        <v>248</v>
      </c>
      <c r="D59" s="198" t="s">
        <v>234</v>
      </c>
      <c r="E59" s="198" t="s">
        <v>249</v>
      </c>
      <c r="F59" s="199" t="s">
        <v>189</v>
      </c>
      <c r="G59" s="210"/>
      <c r="H59" s="211">
        <v>4542.5</v>
      </c>
      <c r="I59" s="211"/>
      <c r="J59" s="211">
        <v>9085</v>
      </c>
      <c r="K59" s="211"/>
      <c r="L59" s="211">
        <v>13627.5</v>
      </c>
      <c r="M59" s="211"/>
      <c r="N59" s="212">
        <v>18170</v>
      </c>
    </row>
    <row r="60" spans="1:14" ht="38.25" x14ac:dyDescent="0.25">
      <c r="A60" s="138"/>
      <c r="B60" s="213"/>
      <c r="C60" s="198" t="s">
        <v>250</v>
      </c>
      <c r="D60" s="198" t="s">
        <v>234</v>
      </c>
      <c r="E60" s="198" t="s">
        <v>249</v>
      </c>
      <c r="F60" s="199" t="s">
        <v>189</v>
      </c>
      <c r="G60" s="210"/>
      <c r="H60" s="211">
        <v>35</v>
      </c>
      <c r="I60" s="211"/>
      <c r="J60" s="211">
        <v>70</v>
      </c>
      <c r="K60" s="211"/>
      <c r="L60" s="211">
        <v>105</v>
      </c>
      <c r="M60" s="211"/>
      <c r="N60" s="212">
        <v>140</v>
      </c>
    </row>
    <row r="61" spans="1:14" ht="38.25" x14ac:dyDescent="0.25">
      <c r="A61" s="138"/>
      <c r="B61" s="213"/>
      <c r="C61" s="198" t="s">
        <v>251</v>
      </c>
      <c r="D61" s="198" t="s">
        <v>246</v>
      </c>
      <c r="E61" s="198" t="s">
        <v>247</v>
      </c>
      <c r="F61" s="199" t="s">
        <v>189</v>
      </c>
      <c r="G61" s="210"/>
      <c r="H61" s="211">
        <v>6250</v>
      </c>
      <c r="I61" s="211"/>
      <c r="J61" s="211">
        <v>12500</v>
      </c>
      <c r="K61" s="211"/>
      <c r="L61" s="211">
        <v>18750</v>
      </c>
      <c r="M61" s="211"/>
      <c r="N61" s="212">
        <v>25000</v>
      </c>
    </row>
    <row r="62" spans="1:14" ht="38.25" x14ac:dyDescent="0.25">
      <c r="A62" s="138"/>
      <c r="B62" s="213"/>
      <c r="C62" s="198" t="s">
        <v>252</v>
      </c>
      <c r="D62" s="198" t="s">
        <v>246</v>
      </c>
      <c r="E62" s="198" t="s">
        <v>253</v>
      </c>
      <c r="F62" s="199" t="s">
        <v>189</v>
      </c>
      <c r="G62" s="210"/>
      <c r="H62" s="211">
        <v>4581.25</v>
      </c>
      <c r="I62" s="211"/>
      <c r="J62" s="211">
        <v>9162.5</v>
      </c>
      <c r="K62" s="211"/>
      <c r="L62" s="211">
        <v>13743.75</v>
      </c>
      <c r="M62" s="211"/>
      <c r="N62" s="212">
        <v>18325</v>
      </c>
    </row>
    <row r="63" spans="1:14" ht="25.5" x14ac:dyDescent="0.25">
      <c r="A63" s="138"/>
      <c r="B63" s="213"/>
      <c r="C63" s="198" t="s">
        <v>254</v>
      </c>
      <c r="D63" s="198" t="s">
        <v>246</v>
      </c>
      <c r="E63" s="198" t="s">
        <v>210</v>
      </c>
      <c r="F63" s="199" t="s">
        <v>189</v>
      </c>
      <c r="G63" s="210"/>
      <c r="H63" s="211">
        <v>9852.08</v>
      </c>
      <c r="I63" s="211"/>
      <c r="J63" s="211">
        <v>19704.16</v>
      </c>
      <c r="K63" s="211"/>
      <c r="L63" s="211">
        <v>29556.240000000002</v>
      </c>
      <c r="M63" s="211"/>
      <c r="N63" s="212">
        <v>39408.31</v>
      </c>
    </row>
    <row r="64" spans="1:14" ht="25.5" x14ac:dyDescent="0.25">
      <c r="A64" s="138"/>
      <c r="B64" s="213"/>
      <c r="C64" s="198" t="s">
        <v>255</v>
      </c>
      <c r="D64" s="198" t="s">
        <v>246</v>
      </c>
      <c r="E64" s="198" t="s">
        <v>210</v>
      </c>
      <c r="F64" s="199" t="s">
        <v>189</v>
      </c>
      <c r="G64" s="210"/>
      <c r="H64" s="211">
        <v>17000</v>
      </c>
      <c r="I64" s="211"/>
      <c r="J64" s="211">
        <v>34000</v>
      </c>
      <c r="K64" s="211"/>
      <c r="L64" s="211">
        <v>51000</v>
      </c>
      <c r="M64" s="211"/>
      <c r="N64" s="212">
        <v>68000</v>
      </c>
    </row>
    <row r="65" spans="1:14" ht="25.5" x14ac:dyDescent="0.25">
      <c r="A65" s="138"/>
      <c r="B65" s="213"/>
      <c r="C65" s="198" t="s">
        <v>256</v>
      </c>
      <c r="D65" s="198" t="s">
        <v>246</v>
      </c>
      <c r="E65" s="198" t="s">
        <v>210</v>
      </c>
      <c r="F65" s="199" t="s">
        <v>189</v>
      </c>
      <c r="G65" s="210"/>
      <c r="H65" s="211">
        <v>56250</v>
      </c>
      <c r="I65" s="211"/>
      <c r="J65" s="211">
        <v>112500</v>
      </c>
      <c r="K65" s="211"/>
      <c r="L65" s="211">
        <v>168750</v>
      </c>
      <c r="M65" s="211"/>
      <c r="N65" s="212">
        <v>225000</v>
      </c>
    </row>
    <row r="66" spans="1:14" ht="38.25" x14ac:dyDescent="0.25">
      <c r="A66" s="138"/>
      <c r="B66" s="213"/>
      <c r="C66" s="198" t="s">
        <v>257</v>
      </c>
      <c r="D66" s="198" t="s">
        <v>246</v>
      </c>
      <c r="E66" s="198" t="s">
        <v>210</v>
      </c>
      <c r="F66" s="199" t="s">
        <v>189</v>
      </c>
      <c r="G66" s="210"/>
      <c r="H66" s="211">
        <v>7000</v>
      </c>
      <c r="I66" s="211"/>
      <c r="J66" s="211">
        <v>14000</v>
      </c>
      <c r="K66" s="211"/>
      <c r="L66" s="211">
        <v>21000</v>
      </c>
      <c r="M66" s="211"/>
      <c r="N66" s="212">
        <v>28000</v>
      </c>
    </row>
    <row r="67" spans="1:14" ht="25.5" x14ac:dyDescent="0.25">
      <c r="A67" s="138"/>
      <c r="B67" s="213"/>
      <c r="C67" s="198" t="s">
        <v>258</v>
      </c>
      <c r="D67" s="198" t="s">
        <v>234</v>
      </c>
      <c r="E67" s="198" t="s">
        <v>240</v>
      </c>
      <c r="F67" s="199" t="s">
        <v>189</v>
      </c>
      <c r="G67" s="210"/>
      <c r="H67" s="211">
        <v>880.52</v>
      </c>
      <c r="I67" s="211"/>
      <c r="J67" s="211">
        <v>1761.04</v>
      </c>
      <c r="K67" s="211"/>
      <c r="L67" s="211">
        <v>2641.56</v>
      </c>
      <c r="M67" s="211"/>
      <c r="N67" s="212">
        <v>3522.08</v>
      </c>
    </row>
    <row r="68" spans="1:14" ht="25.5" x14ac:dyDescent="0.25">
      <c r="A68" s="138"/>
      <c r="B68" s="213"/>
      <c r="C68" s="198" t="s">
        <v>259</v>
      </c>
      <c r="D68" s="198" t="s">
        <v>234</v>
      </c>
      <c r="E68" s="198" t="s">
        <v>260</v>
      </c>
      <c r="F68" s="199" t="s">
        <v>189</v>
      </c>
      <c r="G68" s="210"/>
      <c r="H68" s="211">
        <v>225</v>
      </c>
      <c r="I68" s="211"/>
      <c r="J68" s="211">
        <v>450</v>
      </c>
      <c r="K68" s="211"/>
      <c r="L68" s="211">
        <v>675</v>
      </c>
      <c r="M68" s="211"/>
      <c r="N68" s="212">
        <v>900</v>
      </c>
    </row>
    <row r="69" spans="1:14" ht="25.5" x14ac:dyDescent="0.25">
      <c r="A69" s="138"/>
      <c r="B69" s="213"/>
      <c r="C69" s="198" t="s">
        <v>261</v>
      </c>
      <c r="D69" s="198" t="s">
        <v>234</v>
      </c>
      <c r="E69" s="198" t="s">
        <v>262</v>
      </c>
      <c r="F69" s="199" t="s">
        <v>189</v>
      </c>
      <c r="G69" s="210"/>
      <c r="H69" s="211">
        <v>2812.5</v>
      </c>
      <c r="I69" s="211"/>
      <c r="J69" s="211">
        <v>5625</v>
      </c>
      <c r="K69" s="211"/>
      <c r="L69" s="211">
        <v>8437.5</v>
      </c>
      <c r="M69" s="211"/>
      <c r="N69" s="212">
        <v>11250</v>
      </c>
    </row>
    <row r="70" spans="1:14" ht="25.5" x14ac:dyDescent="0.25">
      <c r="A70" s="138"/>
      <c r="B70" s="213"/>
      <c r="C70" s="178" t="s">
        <v>263</v>
      </c>
      <c r="D70" s="178" t="s">
        <v>234</v>
      </c>
      <c r="E70" s="178" t="s">
        <v>264</v>
      </c>
      <c r="F70" s="182" t="s">
        <v>189</v>
      </c>
      <c r="G70" s="206"/>
      <c r="H70" s="204">
        <v>6274.3</v>
      </c>
      <c r="I70" s="204"/>
      <c r="J70" s="204">
        <v>12548.6</v>
      </c>
      <c r="K70" s="204"/>
      <c r="L70" s="204">
        <v>18822.900000000001</v>
      </c>
      <c r="M70" s="204"/>
      <c r="N70" s="205">
        <v>25097.19</v>
      </c>
    </row>
    <row r="71" spans="1:14" ht="30" x14ac:dyDescent="0.25">
      <c r="A71" s="138" t="s">
        <v>24</v>
      </c>
      <c r="B71" s="144" t="s">
        <v>23</v>
      </c>
      <c r="C71" s="180"/>
      <c r="D71" s="180"/>
      <c r="E71" s="180"/>
      <c r="F71" s="184"/>
      <c r="G71" s="65"/>
      <c r="H71" s="67">
        <f>SUM(H72:H74)</f>
        <v>1000</v>
      </c>
      <c r="I71" s="67"/>
      <c r="J71" s="67">
        <f>SUM(J72:J74)</f>
        <v>2000</v>
      </c>
      <c r="K71" s="67"/>
      <c r="L71" s="67">
        <f>SUM(L72:L74)</f>
        <v>3000</v>
      </c>
      <c r="M71" s="67">
        <v>25.67</v>
      </c>
      <c r="N71" s="69">
        <f>SUM(N72:N74)</f>
        <v>4000</v>
      </c>
    </row>
    <row r="72" spans="1:14" ht="38.25" x14ac:dyDescent="0.25">
      <c r="A72" s="138"/>
      <c r="B72" s="213"/>
      <c r="C72" s="191" t="s">
        <v>265</v>
      </c>
      <c r="D72" s="191" t="s">
        <v>266</v>
      </c>
      <c r="E72" s="191" t="s">
        <v>210</v>
      </c>
      <c r="F72" s="193" t="s">
        <v>189</v>
      </c>
      <c r="G72" s="207"/>
      <c r="H72" s="208">
        <v>500</v>
      </c>
      <c r="I72" s="208"/>
      <c r="J72" s="208">
        <v>1000</v>
      </c>
      <c r="K72" s="208"/>
      <c r="L72" s="208">
        <v>1500</v>
      </c>
      <c r="M72" s="208"/>
      <c r="N72" s="209">
        <v>2000</v>
      </c>
    </row>
    <row r="73" spans="1:14" ht="38.25" x14ac:dyDescent="0.25">
      <c r="A73" s="138"/>
      <c r="B73" s="213"/>
      <c r="C73" s="198" t="s">
        <v>267</v>
      </c>
      <c r="D73" s="198" t="s">
        <v>268</v>
      </c>
      <c r="E73" s="198" t="s">
        <v>210</v>
      </c>
      <c r="F73" s="199" t="s">
        <v>189</v>
      </c>
      <c r="G73" s="210"/>
      <c r="H73" s="211">
        <v>250</v>
      </c>
      <c r="I73" s="211"/>
      <c r="J73" s="211">
        <v>500</v>
      </c>
      <c r="K73" s="211"/>
      <c r="L73" s="211">
        <v>750</v>
      </c>
      <c r="M73" s="211"/>
      <c r="N73" s="212">
        <v>1000</v>
      </c>
    </row>
    <row r="74" spans="1:14" ht="38.25" x14ac:dyDescent="0.25">
      <c r="A74" s="138"/>
      <c r="B74" s="213"/>
      <c r="C74" s="178" t="s">
        <v>269</v>
      </c>
      <c r="D74" s="178" t="s">
        <v>268</v>
      </c>
      <c r="E74" s="178" t="s">
        <v>210</v>
      </c>
      <c r="F74" s="182" t="s">
        <v>189</v>
      </c>
      <c r="G74" s="206"/>
      <c r="H74" s="204">
        <v>250</v>
      </c>
      <c r="I74" s="204"/>
      <c r="J74" s="204">
        <v>500</v>
      </c>
      <c r="K74" s="204"/>
      <c r="L74" s="204">
        <v>750</v>
      </c>
      <c r="M74" s="204"/>
      <c r="N74" s="205">
        <v>1000</v>
      </c>
    </row>
    <row r="75" spans="1:14" x14ac:dyDescent="0.25">
      <c r="A75" s="138" t="s">
        <v>26</v>
      </c>
      <c r="B75" s="137" t="s">
        <v>25</v>
      </c>
      <c r="C75" s="180"/>
      <c r="D75" s="180"/>
      <c r="E75" s="180"/>
      <c r="F75" s="184"/>
      <c r="G75" s="65">
        <v>0.63</v>
      </c>
      <c r="H75" s="67">
        <f>SUM(H76:H77)</f>
        <v>50</v>
      </c>
      <c r="I75" s="67">
        <v>0.63</v>
      </c>
      <c r="J75" s="67">
        <f>SUM(J76:J77)</f>
        <v>100</v>
      </c>
      <c r="K75" s="67">
        <v>0.63</v>
      </c>
      <c r="L75" s="67">
        <f>SUM(L76:L77)</f>
        <v>150</v>
      </c>
      <c r="M75" s="67">
        <v>0.63</v>
      </c>
      <c r="N75" s="69">
        <f>SUM(N76:N77)</f>
        <v>200</v>
      </c>
    </row>
    <row r="76" spans="1:14" ht="25.5" x14ac:dyDescent="0.25">
      <c r="A76" s="138"/>
      <c r="B76" s="177"/>
      <c r="C76" s="191" t="s">
        <v>270</v>
      </c>
      <c r="D76" s="191" t="s">
        <v>271</v>
      </c>
      <c r="E76" s="191" t="s">
        <v>272</v>
      </c>
      <c r="F76" s="193" t="s">
        <v>189</v>
      </c>
      <c r="G76" s="207"/>
      <c r="H76" s="208">
        <v>25</v>
      </c>
      <c r="I76" s="208"/>
      <c r="J76" s="208">
        <v>50</v>
      </c>
      <c r="K76" s="208"/>
      <c r="L76" s="208">
        <v>75</v>
      </c>
      <c r="M76" s="208"/>
      <c r="N76" s="209">
        <v>100</v>
      </c>
    </row>
    <row r="77" spans="1:14" ht="38.25" x14ac:dyDescent="0.25">
      <c r="A77" s="138"/>
      <c r="B77" s="177"/>
      <c r="C77" s="178" t="s">
        <v>273</v>
      </c>
      <c r="D77" s="178" t="s">
        <v>274</v>
      </c>
      <c r="E77" s="178" t="s">
        <v>275</v>
      </c>
      <c r="F77" s="182" t="s">
        <v>189</v>
      </c>
      <c r="G77" s="206"/>
      <c r="H77" s="204">
        <v>25</v>
      </c>
      <c r="I77" s="204"/>
      <c r="J77" s="204">
        <v>50</v>
      </c>
      <c r="K77" s="204"/>
      <c r="L77" s="204">
        <v>75</v>
      </c>
      <c r="M77" s="204"/>
      <c r="N77" s="205">
        <v>100</v>
      </c>
    </row>
    <row r="78" spans="1:14" x14ac:dyDescent="0.25">
      <c r="A78" s="138" t="s">
        <v>28</v>
      </c>
      <c r="B78" s="137" t="s">
        <v>27</v>
      </c>
      <c r="C78" s="180"/>
      <c r="D78" s="180"/>
      <c r="E78" s="180"/>
      <c r="F78" s="184"/>
      <c r="G78" s="70"/>
      <c r="H78" s="72">
        <v>516.25</v>
      </c>
      <c r="I78" s="72"/>
      <c r="J78" s="72">
        <v>1032.5</v>
      </c>
      <c r="K78" s="72"/>
      <c r="L78" s="72">
        <v>1548.75</v>
      </c>
      <c r="M78" s="72"/>
      <c r="N78" s="74">
        <v>2065</v>
      </c>
    </row>
    <row r="79" spans="1:14" ht="25.5" x14ac:dyDescent="0.25">
      <c r="A79" s="138"/>
      <c r="B79" s="177"/>
      <c r="C79" s="180" t="s">
        <v>276</v>
      </c>
      <c r="D79" s="180" t="s">
        <v>277</v>
      </c>
      <c r="E79" s="180" t="s">
        <v>278</v>
      </c>
      <c r="F79" s="184" t="s">
        <v>189</v>
      </c>
      <c r="G79" s="70"/>
      <c r="H79" s="219">
        <v>516.25</v>
      </c>
      <c r="I79" s="72"/>
      <c r="J79" s="219">
        <v>1032.5</v>
      </c>
      <c r="K79" s="72"/>
      <c r="L79" s="219">
        <v>1548.75</v>
      </c>
      <c r="M79" s="72"/>
      <c r="N79" s="221">
        <v>2065</v>
      </c>
    </row>
    <row r="80" spans="1:14" x14ac:dyDescent="0.25">
      <c r="A80" s="138" t="s">
        <v>30</v>
      </c>
      <c r="B80" s="137" t="s">
        <v>29</v>
      </c>
      <c r="C80" s="180"/>
      <c r="D80" s="180"/>
      <c r="E80" s="180"/>
      <c r="F80" s="184"/>
      <c r="G80" s="70">
        <v>118979.36</v>
      </c>
      <c r="H80" s="72">
        <f>SUM(H81:H94)</f>
        <v>67864.41</v>
      </c>
      <c r="I80" s="72">
        <v>150452.71</v>
      </c>
      <c r="J80" s="72">
        <f>SUM(J81:J94)</f>
        <v>135728.82</v>
      </c>
      <c r="K80" s="72">
        <v>155814.29</v>
      </c>
      <c r="L80" s="72">
        <f>SUM(L81:L94)</f>
        <v>203593.22999999998</v>
      </c>
      <c r="M80" s="72">
        <v>185137.28</v>
      </c>
      <c r="N80" s="74">
        <f>SUM(N81:N94)</f>
        <v>271457.59999999998</v>
      </c>
    </row>
    <row r="81" spans="1:14" ht="38.25" x14ac:dyDescent="0.25">
      <c r="A81" s="138"/>
      <c r="B81" s="177"/>
      <c r="C81" s="191" t="s">
        <v>279</v>
      </c>
      <c r="D81" s="191" t="s">
        <v>280</v>
      </c>
      <c r="E81" s="191" t="s">
        <v>281</v>
      </c>
      <c r="F81" s="193" t="s">
        <v>189</v>
      </c>
      <c r="G81" s="215"/>
      <c r="H81" s="222">
        <v>871.36</v>
      </c>
      <c r="I81" s="217"/>
      <c r="J81" s="222">
        <v>1742.72</v>
      </c>
      <c r="K81" s="217"/>
      <c r="L81" s="222">
        <v>2614.08</v>
      </c>
      <c r="M81" s="217"/>
      <c r="N81" s="223">
        <v>3485.44</v>
      </c>
    </row>
    <row r="82" spans="1:14" ht="25.5" x14ac:dyDescent="0.25">
      <c r="A82" s="138"/>
      <c r="B82" s="177"/>
      <c r="C82" s="198" t="s">
        <v>282</v>
      </c>
      <c r="D82" s="198" t="s">
        <v>283</v>
      </c>
      <c r="E82" s="198" t="s">
        <v>284</v>
      </c>
      <c r="F82" s="199" t="s">
        <v>189</v>
      </c>
      <c r="G82" s="224"/>
      <c r="H82" s="225">
        <v>3449.47</v>
      </c>
      <c r="I82" s="226"/>
      <c r="J82" s="225">
        <v>6898.94</v>
      </c>
      <c r="K82" s="226"/>
      <c r="L82" s="225">
        <v>10348.41</v>
      </c>
      <c r="M82" s="226"/>
      <c r="N82" s="227">
        <v>13797.88</v>
      </c>
    </row>
    <row r="83" spans="1:14" ht="25.5" x14ac:dyDescent="0.25">
      <c r="A83" s="138"/>
      <c r="B83" s="177"/>
      <c r="C83" s="198" t="s">
        <v>285</v>
      </c>
      <c r="D83" s="198" t="s">
        <v>283</v>
      </c>
      <c r="E83" s="198" t="s">
        <v>284</v>
      </c>
      <c r="F83" s="199" t="s">
        <v>189</v>
      </c>
      <c r="G83" s="224"/>
      <c r="H83" s="225">
        <v>4585.6099999999997</v>
      </c>
      <c r="I83" s="226"/>
      <c r="J83" s="225">
        <v>9171.2199999999993</v>
      </c>
      <c r="K83" s="226"/>
      <c r="L83" s="225">
        <v>13756.83</v>
      </c>
      <c r="M83" s="226"/>
      <c r="N83" s="227">
        <v>18342.45</v>
      </c>
    </row>
    <row r="84" spans="1:14" ht="38.25" x14ac:dyDescent="0.25">
      <c r="A84" s="138"/>
      <c r="B84" s="177"/>
      <c r="C84" s="198" t="s">
        <v>286</v>
      </c>
      <c r="D84" s="198" t="s">
        <v>287</v>
      </c>
      <c r="E84" s="198" t="s">
        <v>288</v>
      </c>
      <c r="F84" s="199" t="s">
        <v>189</v>
      </c>
      <c r="G84" s="224"/>
      <c r="H84" s="225">
        <v>1918.85</v>
      </c>
      <c r="I84" s="226"/>
      <c r="J84" s="225">
        <v>3837.7</v>
      </c>
      <c r="K84" s="226"/>
      <c r="L84" s="225">
        <v>5756.55</v>
      </c>
      <c r="M84" s="226"/>
      <c r="N84" s="227">
        <v>7675.39</v>
      </c>
    </row>
    <row r="85" spans="1:14" ht="25.5" x14ac:dyDescent="0.25">
      <c r="A85" s="138"/>
      <c r="B85" s="177"/>
      <c r="C85" s="198" t="s">
        <v>289</v>
      </c>
      <c r="D85" s="198" t="s">
        <v>283</v>
      </c>
      <c r="E85" s="198" t="s">
        <v>284</v>
      </c>
      <c r="F85" s="199" t="s">
        <v>189</v>
      </c>
      <c r="G85" s="224"/>
      <c r="H85" s="225">
        <v>2500</v>
      </c>
      <c r="I85" s="226"/>
      <c r="J85" s="225">
        <v>5000</v>
      </c>
      <c r="K85" s="226"/>
      <c r="L85" s="225">
        <v>7500</v>
      </c>
      <c r="M85" s="226"/>
      <c r="N85" s="227">
        <v>10000</v>
      </c>
    </row>
    <row r="86" spans="1:14" ht="25.5" x14ac:dyDescent="0.25">
      <c r="A86" s="138"/>
      <c r="B86" s="177"/>
      <c r="C86" s="198" t="s">
        <v>290</v>
      </c>
      <c r="D86" s="198" t="s">
        <v>283</v>
      </c>
      <c r="E86" s="198" t="s">
        <v>284</v>
      </c>
      <c r="F86" s="199" t="s">
        <v>189</v>
      </c>
      <c r="G86" s="224"/>
      <c r="H86" s="225">
        <v>5017.2</v>
      </c>
      <c r="I86" s="226"/>
      <c r="J86" s="225">
        <v>10034.4</v>
      </c>
      <c r="K86" s="226"/>
      <c r="L86" s="225">
        <v>15051.6</v>
      </c>
      <c r="M86" s="226"/>
      <c r="N86" s="227">
        <v>20068.810000000001</v>
      </c>
    </row>
    <row r="87" spans="1:14" ht="38.25" x14ac:dyDescent="0.25">
      <c r="A87" s="138"/>
      <c r="B87" s="177"/>
      <c r="C87" s="198" t="s">
        <v>291</v>
      </c>
      <c r="D87" s="198" t="s">
        <v>280</v>
      </c>
      <c r="E87" s="198" t="s">
        <v>281</v>
      </c>
      <c r="F87" s="199" t="s">
        <v>189</v>
      </c>
      <c r="G87" s="224"/>
      <c r="H87" s="225">
        <v>21888.400000000001</v>
      </c>
      <c r="I87" s="226"/>
      <c r="J87" s="225">
        <v>43776.800000000003</v>
      </c>
      <c r="K87" s="226"/>
      <c r="L87" s="225">
        <v>65665.2</v>
      </c>
      <c r="M87" s="226"/>
      <c r="N87" s="227">
        <v>87553.58</v>
      </c>
    </row>
    <row r="88" spans="1:14" ht="51" x14ac:dyDescent="0.25">
      <c r="A88" s="138"/>
      <c r="B88" s="177"/>
      <c r="C88" s="198" t="s">
        <v>292</v>
      </c>
      <c r="D88" s="198" t="s">
        <v>287</v>
      </c>
      <c r="E88" s="198" t="s">
        <v>293</v>
      </c>
      <c r="F88" s="199" t="s">
        <v>189</v>
      </c>
      <c r="G88" s="224"/>
      <c r="H88" s="225">
        <v>760.31</v>
      </c>
      <c r="I88" s="226"/>
      <c r="J88" s="225">
        <v>1520.62</v>
      </c>
      <c r="K88" s="226"/>
      <c r="L88" s="225">
        <v>2280.9299999999998</v>
      </c>
      <c r="M88" s="226"/>
      <c r="N88" s="227">
        <v>3041.23</v>
      </c>
    </row>
    <row r="89" spans="1:14" ht="38.25" x14ac:dyDescent="0.25">
      <c r="A89" s="138"/>
      <c r="B89" s="177"/>
      <c r="C89" s="198" t="s">
        <v>294</v>
      </c>
      <c r="D89" s="198" t="s">
        <v>295</v>
      </c>
      <c r="E89" s="198" t="s">
        <v>296</v>
      </c>
      <c r="F89" s="199" t="s">
        <v>189</v>
      </c>
      <c r="G89" s="224"/>
      <c r="H89" s="225">
        <v>5525.6</v>
      </c>
      <c r="I89" s="226"/>
      <c r="J89" s="225">
        <v>11051.2</v>
      </c>
      <c r="K89" s="226"/>
      <c r="L89" s="225">
        <v>16576.8</v>
      </c>
      <c r="M89" s="226"/>
      <c r="N89" s="227">
        <v>22102.39</v>
      </c>
    </row>
    <row r="90" spans="1:14" ht="25.5" x14ac:dyDescent="0.25">
      <c r="A90" s="138"/>
      <c r="B90" s="177"/>
      <c r="C90" s="198" t="s">
        <v>297</v>
      </c>
      <c r="D90" s="198" t="s">
        <v>283</v>
      </c>
      <c r="E90" s="198" t="s">
        <v>284</v>
      </c>
      <c r="F90" s="199" t="s">
        <v>189</v>
      </c>
      <c r="G90" s="224"/>
      <c r="H90" s="225">
        <v>750</v>
      </c>
      <c r="I90" s="226"/>
      <c r="J90" s="225">
        <v>1500</v>
      </c>
      <c r="K90" s="226"/>
      <c r="L90" s="225">
        <v>2250</v>
      </c>
      <c r="M90" s="226"/>
      <c r="N90" s="227">
        <v>3000</v>
      </c>
    </row>
    <row r="91" spans="1:14" ht="38.25" x14ac:dyDescent="0.25">
      <c r="A91" s="138"/>
      <c r="B91" s="177"/>
      <c r="C91" s="198" t="s">
        <v>298</v>
      </c>
      <c r="D91" s="198" t="s">
        <v>287</v>
      </c>
      <c r="E91" s="198" t="s">
        <v>299</v>
      </c>
      <c r="F91" s="199" t="s">
        <v>189</v>
      </c>
      <c r="G91" s="224"/>
      <c r="H91" s="225">
        <v>25</v>
      </c>
      <c r="I91" s="226"/>
      <c r="J91" s="225">
        <v>50</v>
      </c>
      <c r="K91" s="226"/>
      <c r="L91" s="225">
        <v>75</v>
      </c>
      <c r="M91" s="226"/>
      <c r="N91" s="227">
        <v>100</v>
      </c>
    </row>
    <row r="92" spans="1:14" ht="25.5" x14ac:dyDescent="0.25">
      <c r="A92" s="138"/>
      <c r="B92" s="177"/>
      <c r="C92" s="198" t="s">
        <v>300</v>
      </c>
      <c r="D92" s="198" t="s">
        <v>283</v>
      </c>
      <c r="E92" s="198" t="s">
        <v>284</v>
      </c>
      <c r="F92" s="199" t="s">
        <v>189</v>
      </c>
      <c r="G92" s="224"/>
      <c r="H92" s="225">
        <v>4575</v>
      </c>
      <c r="I92" s="226"/>
      <c r="J92" s="225">
        <v>9150</v>
      </c>
      <c r="K92" s="226"/>
      <c r="L92" s="225">
        <v>13725</v>
      </c>
      <c r="M92" s="226"/>
      <c r="N92" s="227">
        <v>18300</v>
      </c>
    </row>
    <row r="93" spans="1:14" ht="51" x14ac:dyDescent="0.25">
      <c r="A93" s="138"/>
      <c r="B93" s="177"/>
      <c r="C93" s="198" t="s">
        <v>301</v>
      </c>
      <c r="D93" s="198" t="s">
        <v>287</v>
      </c>
      <c r="E93" s="198" t="s">
        <v>293</v>
      </c>
      <c r="F93" s="199" t="s">
        <v>189</v>
      </c>
      <c r="G93" s="224"/>
      <c r="H93" s="225">
        <v>7260</v>
      </c>
      <c r="I93" s="226"/>
      <c r="J93" s="225">
        <v>14520</v>
      </c>
      <c r="K93" s="226"/>
      <c r="L93" s="225">
        <v>21780</v>
      </c>
      <c r="M93" s="226"/>
      <c r="N93" s="227">
        <v>29040</v>
      </c>
    </row>
    <row r="94" spans="1:14" ht="25.5" x14ac:dyDescent="0.25">
      <c r="A94" s="138"/>
      <c r="B94" s="177"/>
      <c r="C94" s="178" t="s">
        <v>302</v>
      </c>
      <c r="D94" s="178" t="s">
        <v>283</v>
      </c>
      <c r="E94" s="178" t="s">
        <v>284</v>
      </c>
      <c r="F94" s="182" t="s">
        <v>189</v>
      </c>
      <c r="G94" s="214"/>
      <c r="H94" s="218">
        <v>8737.61</v>
      </c>
      <c r="I94" s="216"/>
      <c r="J94" s="218">
        <v>17475.22</v>
      </c>
      <c r="K94" s="216"/>
      <c r="L94" s="218">
        <v>26212.83</v>
      </c>
      <c r="M94" s="216"/>
      <c r="N94" s="220">
        <v>34950.43</v>
      </c>
    </row>
    <row r="95" spans="1:14" x14ac:dyDescent="0.25">
      <c r="A95" s="141" t="s">
        <v>20</v>
      </c>
      <c r="B95" s="143" t="s">
        <v>119</v>
      </c>
      <c r="C95" s="179"/>
      <c r="D95" s="179"/>
      <c r="E95" s="179"/>
      <c r="F95" s="183"/>
      <c r="G95" s="62">
        <f t="shared" ref="G95:N95" si="2">+G80+G78+G75+G71+G51</f>
        <v>403890.25</v>
      </c>
      <c r="H95" s="63">
        <f t="shared" si="2"/>
        <v>217690.58999999997</v>
      </c>
      <c r="I95" s="63">
        <f t="shared" si="2"/>
        <v>502063.47</v>
      </c>
      <c r="J95" s="63">
        <f t="shared" si="2"/>
        <v>435381.17999999993</v>
      </c>
      <c r="K95" s="63">
        <f t="shared" si="2"/>
        <v>546224.07000000007</v>
      </c>
      <c r="L95" s="63">
        <f t="shared" si="2"/>
        <v>653071.77</v>
      </c>
      <c r="M95" s="63">
        <f t="shared" si="2"/>
        <v>706213.12</v>
      </c>
      <c r="N95" s="64">
        <f t="shared" si="2"/>
        <v>870762.27999999991</v>
      </c>
    </row>
    <row r="96" spans="1:14" x14ac:dyDescent="0.25">
      <c r="A96" s="138" t="s">
        <v>33</v>
      </c>
      <c r="B96" s="137" t="s">
        <v>32</v>
      </c>
      <c r="C96" s="139"/>
      <c r="D96" s="139"/>
      <c r="E96" s="139"/>
      <c r="F96" s="140"/>
      <c r="G96" s="70"/>
      <c r="H96" s="72"/>
      <c r="I96" s="72"/>
      <c r="J96" s="72"/>
      <c r="K96" s="72"/>
      <c r="L96" s="72"/>
      <c r="M96" s="72"/>
      <c r="N96" s="74"/>
    </row>
    <row r="97" spans="1:14" x14ac:dyDescent="0.25">
      <c r="A97" s="138" t="s">
        <v>34</v>
      </c>
      <c r="B97" s="137" t="s">
        <v>0</v>
      </c>
      <c r="C97" s="190"/>
      <c r="D97" s="190"/>
      <c r="E97" s="190"/>
      <c r="F97" s="192"/>
      <c r="G97" s="70"/>
      <c r="H97" s="72">
        <f>SUM(H98:H122)</f>
        <v>229018.54</v>
      </c>
      <c r="I97" s="72">
        <v>797487.44</v>
      </c>
      <c r="J97" s="72">
        <f>SUM(J98:J122)</f>
        <v>809703.21</v>
      </c>
      <c r="K97" s="72">
        <v>879500.74</v>
      </c>
      <c r="L97" s="72">
        <f>SUM(L98:L122)</f>
        <v>2603989.1399999997</v>
      </c>
      <c r="M97" s="72">
        <v>911315.74</v>
      </c>
      <c r="N97" s="74">
        <f>SUM(N98:N122)</f>
        <v>3997284.0200000005</v>
      </c>
    </row>
    <row r="98" spans="1:14" ht="38.25" x14ac:dyDescent="0.25">
      <c r="A98" s="138"/>
      <c r="B98" s="177"/>
      <c r="C98" s="191" t="s">
        <v>303</v>
      </c>
      <c r="D98" s="191" t="s">
        <v>304</v>
      </c>
      <c r="E98" s="191" t="s">
        <v>305</v>
      </c>
      <c r="F98" s="193" t="s">
        <v>306</v>
      </c>
      <c r="G98" s="215"/>
      <c r="H98" s="222">
        <v>0</v>
      </c>
      <c r="I98" s="217"/>
      <c r="J98" s="222">
        <v>30000</v>
      </c>
      <c r="K98" s="217"/>
      <c r="L98" s="222">
        <v>129892.68</v>
      </c>
      <c r="M98" s="217"/>
      <c r="N98" s="223">
        <v>149892.68</v>
      </c>
    </row>
    <row r="99" spans="1:14" ht="51" x14ac:dyDescent="0.25">
      <c r="A99" s="138"/>
      <c r="B99" s="177"/>
      <c r="C99" s="198" t="s">
        <v>307</v>
      </c>
      <c r="D99" s="198" t="s">
        <v>304</v>
      </c>
      <c r="E99" s="198" t="s">
        <v>305</v>
      </c>
      <c r="F99" s="199" t="s">
        <v>306</v>
      </c>
      <c r="G99" s="224"/>
      <c r="H99" s="225">
        <v>0</v>
      </c>
      <c r="I99" s="226"/>
      <c r="J99" s="225">
        <v>118474.2</v>
      </c>
      <c r="K99" s="226"/>
      <c r="L99" s="225">
        <v>118474.2</v>
      </c>
      <c r="M99" s="226"/>
      <c r="N99" s="227">
        <v>118474.2</v>
      </c>
    </row>
    <row r="100" spans="1:14" ht="38.25" x14ac:dyDescent="0.25">
      <c r="A100" s="138"/>
      <c r="B100" s="177"/>
      <c r="C100" s="198" t="s">
        <v>308</v>
      </c>
      <c r="D100" s="198" t="s">
        <v>304</v>
      </c>
      <c r="E100" s="198" t="s">
        <v>305</v>
      </c>
      <c r="F100" s="199" t="s">
        <v>306</v>
      </c>
      <c r="G100" s="224"/>
      <c r="H100" s="225">
        <v>0</v>
      </c>
      <c r="I100" s="226"/>
      <c r="J100" s="225">
        <v>100000</v>
      </c>
      <c r="K100" s="226"/>
      <c r="L100" s="225">
        <v>300000</v>
      </c>
      <c r="M100" s="226"/>
      <c r="N100" s="227">
        <v>486550.2</v>
      </c>
    </row>
    <row r="101" spans="1:14" ht="51" x14ac:dyDescent="0.25">
      <c r="A101" s="138"/>
      <c r="B101" s="177"/>
      <c r="C101" s="198" t="s">
        <v>309</v>
      </c>
      <c r="D101" s="198" t="s">
        <v>304</v>
      </c>
      <c r="E101" s="198" t="s">
        <v>305</v>
      </c>
      <c r="F101" s="199" t="s">
        <v>306</v>
      </c>
      <c r="G101" s="224"/>
      <c r="H101" s="225">
        <v>0</v>
      </c>
      <c r="I101" s="226"/>
      <c r="J101" s="225">
        <v>0</v>
      </c>
      <c r="K101" s="226"/>
      <c r="L101" s="225">
        <v>120000</v>
      </c>
      <c r="M101" s="226"/>
      <c r="N101" s="227">
        <v>240000</v>
      </c>
    </row>
    <row r="102" spans="1:14" ht="38.25" x14ac:dyDescent="0.25">
      <c r="A102" s="138"/>
      <c r="B102" s="177"/>
      <c r="C102" s="198" t="s">
        <v>310</v>
      </c>
      <c r="D102" s="198" t="s">
        <v>304</v>
      </c>
      <c r="E102" s="198" t="s">
        <v>305</v>
      </c>
      <c r="F102" s="199" t="s">
        <v>306</v>
      </c>
      <c r="G102" s="224"/>
      <c r="H102" s="225">
        <v>0</v>
      </c>
      <c r="I102" s="226"/>
      <c r="J102" s="225">
        <v>0</v>
      </c>
      <c r="K102" s="226"/>
      <c r="L102" s="225">
        <v>50000</v>
      </c>
      <c r="M102" s="226"/>
      <c r="N102" s="227">
        <v>110000</v>
      </c>
    </row>
    <row r="103" spans="1:14" ht="38.25" x14ac:dyDescent="0.25">
      <c r="A103" s="138"/>
      <c r="B103" s="177"/>
      <c r="C103" s="198" t="s">
        <v>311</v>
      </c>
      <c r="D103" s="198" t="s">
        <v>304</v>
      </c>
      <c r="E103" s="198" t="s">
        <v>305</v>
      </c>
      <c r="F103" s="199" t="s">
        <v>306</v>
      </c>
      <c r="G103" s="224"/>
      <c r="H103" s="225">
        <v>0</v>
      </c>
      <c r="I103" s="226"/>
      <c r="J103" s="225">
        <v>0</v>
      </c>
      <c r="K103" s="226"/>
      <c r="L103" s="225">
        <v>195000</v>
      </c>
      <c r="M103" s="226"/>
      <c r="N103" s="227">
        <v>390000</v>
      </c>
    </row>
    <row r="104" spans="1:14" ht="38.25" x14ac:dyDescent="0.25">
      <c r="A104" s="138"/>
      <c r="B104" s="177"/>
      <c r="C104" s="198" t="s">
        <v>312</v>
      </c>
      <c r="D104" s="198" t="s">
        <v>304</v>
      </c>
      <c r="E104" s="198" t="s">
        <v>305</v>
      </c>
      <c r="F104" s="199" t="s">
        <v>306</v>
      </c>
      <c r="G104" s="224"/>
      <c r="H104" s="225">
        <v>0</v>
      </c>
      <c r="I104" s="226"/>
      <c r="J104" s="225">
        <v>0</v>
      </c>
      <c r="K104" s="226"/>
      <c r="L104" s="225">
        <v>27000</v>
      </c>
      <c r="M104" s="226"/>
      <c r="N104" s="227">
        <v>27000</v>
      </c>
    </row>
    <row r="105" spans="1:14" ht="51" x14ac:dyDescent="0.25">
      <c r="A105" s="138"/>
      <c r="B105" s="177"/>
      <c r="C105" s="198" t="s">
        <v>313</v>
      </c>
      <c r="D105" s="198" t="s">
        <v>304</v>
      </c>
      <c r="E105" s="198" t="s">
        <v>305</v>
      </c>
      <c r="F105" s="199" t="s">
        <v>306</v>
      </c>
      <c r="G105" s="224"/>
      <c r="H105" s="225">
        <v>0</v>
      </c>
      <c r="I105" s="226"/>
      <c r="J105" s="225">
        <v>40000</v>
      </c>
      <c r="K105" s="226"/>
      <c r="L105" s="225">
        <v>130000</v>
      </c>
      <c r="M105" s="226"/>
      <c r="N105" s="227">
        <v>250000</v>
      </c>
    </row>
    <row r="106" spans="1:14" ht="38.25" x14ac:dyDescent="0.25">
      <c r="A106" s="138"/>
      <c r="B106" s="177"/>
      <c r="C106" s="198" t="s">
        <v>314</v>
      </c>
      <c r="D106" s="198" t="s">
        <v>304</v>
      </c>
      <c r="E106" s="198" t="s">
        <v>315</v>
      </c>
      <c r="F106" s="199" t="s">
        <v>306</v>
      </c>
      <c r="G106" s="224"/>
      <c r="H106" s="225">
        <v>200000</v>
      </c>
      <c r="I106" s="226"/>
      <c r="J106" s="225">
        <v>200000</v>
      </c>
      <c r="K106" s="226"/>
      <c r="L106" s="225">
        <v>200000</v>
      </c>
      <c r="M106" s="226"/>
      <c r="N106" s="227">
        <v>200000</v>
      </c>
    </row>
    <row r="107" spans="1:14" ht="25.5" x14ac:dyDescent="0.25">
      <c r="A107" s="138"/>
      <c r="B107" s="177"/>
      <c r="C107" s="198" t="s">
        <v>316</v>
      </c>
      <c r="D107" s="198" t="s">
        <v>317</v>
      </c>
      <c r="E107" s="198" t="s">
        <v>318</v>
      </c>
      <c r="F107" s="199" t="s">
        <v>306</v>
      </c>
      <c r="G107" s="224"/>
      <c r="H107" s="225">
        <v>0</v>
      </c>
      <c r="I107" s="226"/>
      <c r="J107" s="225">
        <v>60000</v>
      </c>
      <c r="K107" s="226"/>
      <c r="L107" s="225">
        <v>140000</v>
      </c>
      <c r="M107" s="226"/>
      <c r="N107" s="227">
        <v>140000</v>
      </c>
    </row>
    <row r="108" spans="1:14" ht="38.25" x14ac:dyDescent="0.25">
      <c r="A108" s="138"/>
      <c r="B108" s="177"/>
      <c r="C108" s="198" t="s">
        <v>319</v>
      </c>
      <c r="D108" s="198" t="s">
        <v>317</v>
      </c>
      <c r="E108" s="198" t="s">
        <v>318</v>
      </c>
      <c r="F108" s="199" t="s">
        <v>306</v>
      </c>
      <c r="G108" s="224"/>
      <c r="H108" s="225">
        <v>25000</v>
      </c>
      <c r="I108" s="226"/>
      <c r="J108" s="225">
        <v>25000</v>
      </c>
      <c r="K108" s="226"/>
      <c r="L108" s="225">
        <v>25000</v>
      </c>
      <c r="M108" s="226"/>
      <c r="N108" s="227">
        <v>25000</v>
      </c>
    </row>
    <row r="109" spans="1:14" ht="38.25" x14ac:dyDescent="0.25">
      <c r="A109" s="138"/>
      <c r="B109" s="177"/>
      <c r="C109" s="198" t="s">
        <v>320</v>
      </c>
      <c r="D109" s="198" t="s">
        <v>317</v>
      </c>
      <c r="E109" s="198" t="s">
        <v>318</v>
      </c>
      <c r="F109" s="199" t="s">
        <v>306</v>
      </c>
      <c r="G109" s="224"/>
      <c r="H109" s="225">
        <v>0</v>
      </c>
      <c r="I109" s="226"/>
      <c r="J109" s="225">
        <v>1622</v>
      </c>
      <c r="K109" s="226"/>
      <c r="L109" s="225">
        <v>1622</v>
      </c>
      <c r="M109" s="226"/>
      <c r="N109" s="227">
        <v>1622</v>
      </c>
    </row>
    <row r="110" spans="1:14" ht="63.75" x14ac:dyDescent="0.25">
      <c r="A110" s="138"/>
      <c r="B110" s="177"/>
      <c r="C110" s="198" t="s">
        <v>321</v>
      </c>
      <c r="D110" s="198" t="s">
        <v>317</v>
      </c>
      <c r="E110" s="198" t="s">
        <v>318</v>
      </c>
      <c r="F110" s="199" t="s">
        <v>306</v>
      </c>
      <c r="G110" s="224"/>
      <c r="H110" s="225">
        <v>0</v>
      </c>
      <c r="I110" s="226"/>
      <c r="J110" s="225">
        <v>10137.77</v>
      </c>
      <c r="K110" s="226"/>
      <c r="L110" s="225">
        <v>10137.77</v>
      </c>
      <c r="M110" s="226"/>
      <c r="N110" s="227">
        <v>10137.77</v>
      </c>
    </row>
    <row r="111" spans="1:14" ht="51" x14ac:dyDescent="0.25">
      <c r="A111" s="138"/>
      <c r="B111" s="177"/>
      <c r="C111" s="198" t="s">
        <v>322</v>
      </c>
      <c r="D111" s="198" t="s">
        <v>317</v>
      </c>
      <c r="E111" s="198" t="s">
        <v>318</v>
      </c>
      <c r="F111" s="199" t="s">
        <v>306</v>
      </c>
      <c r="G111" s="224"/>
      <c r="H111" s="225">
        <v>0</v>
      </c>
      <c r="I111" s="226"/>
      <c r="J111" s="225">
        <v>0</v>
      </c>
      <c r="K111" s="226"/>
      <c r="L111" s="225">
        <v>0</v>
      </c>
      <c r="M111" s="226"/>
      <c r="N111" s="227">
        <v>4326.3999999999996</v>
      </c>
    </row>
    <row r="112" spans="1:14" ht="38.25" x14ac:dyDescent="0.25">
      <c r="A112" s="138"/>
      <c r="B112" s="177"/>
      <c r="C112" s="198" t="s">
        <v>323</v>
      </c>
      <c r="D112" s="198" t="s">
        <v>317</v>
      </c>
      <c r="E112" s="198" t="s">
        <v>324</v>
      </c>
      <c r="F112" s="199" t="s">
        <v>306</v>
      </c>
      <c r="G112" s="224"/>
      <c r="H112" s="225">
        <v>0</v>
      </c>
      <c r="I112" s="226"/>
      <c r="J112" s="225">
        <v>0</v>
      </c>
      <c r="K112" s="226"/>
      <c r="L112" s="225">
        <v>150000</v>
      </c>
      <c r="M112" s="226"/>
      <c r="N112" s="227">
        <v>300461.81</v>
      </c>
    </row>
    <row r="113" spans="1:14" ht="76.5" x14ac:dyDescent="0.25">
      <c r="A113" s="138"/>
      <c r="B113" s="177"/>
      <c r="C113" s="198" t="s">
        <v>325</v>
      </c>
      <c r="D113" s="198" t="s">
        <v>317</v>
      </c>
      <c r="E113" s="198" t="s">
        <v>318</v>
      </c>
      <c r="F113" s="199" t="s">
        <v>306</v>
      </c>
      <c r="G113" s="224"/>
      <c r="H113" s="225">
        <v>0</v>
      </c>
      <c r="I113" s="226"/>
      <c r="J113" s="225">
        <v>53625.95</v>
      </c>
      <c r="K113" s="226"/>
      <c r="L113" s="225">
        <v>53625.95</v>
      </c>
      <c r="M113" s="226"/>
      <c r="N113" s="227">
        <v>53625.95</v>
      </c>
    </row>
    <row r="114" spans="1:14" ht="51" x14ac:dyDescent="0.25">
      <c r="A114" s="138"/>
      <c r="B114" s="177"/>
      <c r="C114" s="198" t="s">
        <v>326</v>
      </c>
      <c r="D114" s="198" t="s">
        <v>304</v>
      </c>
      <c r="E114" s="198" t="s">
        <v>210</v>
      </c>
      <c r="F114" s="199" t="s">
        <v>306</v>
      </c>
      <c r="G114" s="224"/>
      <c r="H114" s="225">
        <v>0</v>
      </c>
      <c r="I114" s="226"/>
      <c r="J114" s="225">
        <v>0</v>
      </c>
      <c r="K114" s="226"/>
      <c r="L114" s="225">
        <v>400000</v>
      </c>
      <c r="M114" s="226"/>
      <c r="N114" s="227">
        <v>800000</v>
      </c>
    </row>
    <row r="115" spans="1:14" ht="38.25" x14ac:dyDescent="0.25">
      <c r="A115" s="138"/>
      <c r="B115" s="177"/>
      <c r="C115" s="198" t="s">
        <v>327</v>
      </c>
      <c r="D115" s="198" t="s">
        <v>304</v>
      </c>
      <c r="E115" s="198" t="s">
        <v>210</v>
      </c>
      <c r="F115" s="199" t="s">
        <v>306</v>
      </c>
      <c r="G115" s="224"/>
      <c r="H115" s="225">
        <v>0</v>
      </c>
      <c r="I115" s="226"/>
      <c r="J115" s="225">
        <v>16824.75</v>
      </c>
      <c r="K115" s="226"/>
      <c r="L115" s="225">
        <v>16824.75</v>
      </c>
      <c r="M115" s="226"/>
      <c r="N115" s="227">
        <v>16824.75</v>
      </c>
    </row>
    <row r="116" spans="1:14" ht="38.25" x14ac:dyDescent="0.25">
      <c r="A116" s="138"/>
      <c r="B116" s="177"/>
      <c r="C116" s="198" t="s">
        <v>328</v>
      </c>
      <c r="D116" s="198" t="s">
        <v>304</v>
      </c>
      <c r="E116" s="198" t="s">
        <v>210</v>
      </c>
      <c r="F116" s="199" t="s">
        <v>306</v>
      </c>
      <c r="G116" s="224"/>
      <c r="H116" s="225">
        <v>0</v>
      </c>
      <c r="I116" s="226"/>
      <c r="J116" s="225">
        <v>0</v>
      </c>
      <c r="K116" s="226"/>
      <c r="L116" s="225">
        <v>60000</v>
      </c>
      <c r="M116" s="226"/>
      <c r="N116" s="227">
        <v>60000</v>
      </c>
    </row>
    <row r="117" spans="1:14" ht="51" x14ac:dyDescent="0.25">
      <c r="A117" s="138"/>
      <c r="B117" s="177"/>
      <c r="C117" s="198" t="s">
        <v>329</v>
      </c>
      <c r="D117" s="198" t="s">
        <v>317</v>
      </c>
      <c r="E117" s="198" t="s">
        <v>318</v>
      </c>
      <c r="F117" s="199" t="s">
        <v>306</v>
      </c>
      <c r="G117" s="224"/>
      <c r="H117" s="225">
        <v>4018.54</v>
      </c>
      <c r="I117" s="226"/>
      <c r="J117" s="225">
        <v>4018.54</v>
      </c>
      <c r="K117" s="226"/>
      <c r="L117" s="225">
        <v>4018.54</v>
      </c>
      <c r="M117" s="226"/>
      <c r="N117" s="227">
        <v>4018.54</v>
      </c>
    </row>
    <row r="118" spans="1:14" ht="51" x14ac:dyDescent="0.25">
      <c r="A118" s="138"/>
      <c r="B118" s="177"/>
      <c r="C118" s="198" t="s">
        <v>330</v>
      </c>
      <c r="D118" s="198" t="s">
        <v>317</v>
      </c>
      <c r="E118" s="198" t="s">
        <v>318</v>
      </c>
      <c r="F118" s="199" t="s">
        <v>306</v>
      </c>
      <c r="G118" s="224"/>
      <c r="H118" s="225">
        <v>0</v>
      </c>
      <c r="I118" s="226"/>
      <c r="J118" s="225">
        <v>50000</v>
      </c>
      <c r="K118" s="226"/>
      <c r="L118" s="225">
        <v>96000</v>
      </c>
      <c r="M118" s="226"/>
      <c r="N118" s="227">
        <v>96000</v>
      </c>
    </row>
    <row r="119" spans="1:14" ht="51" x14ac:dyDescent="0.25">
      <c r="A119" s="138"/>
      <c r="B119" s="177"/>
      <c r="C119" s="198" t="s">
        <v>331</v>
      </c>
      <c r="D119" s="198" t="s">
        <v>317</v>
      </c>
      <c r="E119" s="198" t="s">
        <v>318</v>
      </c>
      <c r="F119" s="199" t="s">
        <v>306</v>
      </c>
      <c r="G119" s="224"/>
      <c r="H119" s="225">
        <v>0</v>
      </c>
      <c r="I119" s="226"/>
      <c r="J119" s="225">
        <v>0</v>
      </c>
      <c r="K119" s="226"/>
      <c r="L119" s="225">
        <v>126393.25</v>
      </c>
      <c r="M119" s="226"/>
      <c r="N119" s="227">
        <v>126393.25</v>
      </c>
    </row>
    <row r="120" spans="1:14" ht="38.25" x14ac:dyDescent="0.25">
      <c r="A120" s="138"/>
      <c r="B120" s="177"/>
      <c r="C120" s="198" t="s">
        <v>332</v>
      </c>
      <c r="D120" s="198" t="s">
        <v>304</v>
      </c>
      <c r="E120" s="198" t="s">
        <v>305</v>
      </c>
      <c r="F120" s="199" t="s">
        <v>306</v>
      </c>
      <c r="G120" s="224"/>
      <c r="H120" s="225">
        <v>0</v>
      </c>
      <c r="I120" s="226"/>
      <c r="J120" s="225">
        <v>50000</v>
      </c>
      <c r="K120" s="226"/>
      <c r="L120" s="225">
        <v>200000</v>
      </c>
      <c r="M120" s="226"/>
      <c r="N120" s="227">
        <v>219841.2</v>
      </c>
    </row>
    <row r="121" spans="1:14" ht="38.25" x14ac:dyDescent="0.25">
      <c r="A121" s="138"/>
      <c r="B121" s="177"/>
      <c r="C121" s="198" t="s">
        <v>333</v>
      </c>
      <c r="D121" s="198" t="s">
        <v>317</v>
      </c>
      <c r="E121" s="198" t="s">
        <v>318</v>
      </c>
      <c r="F121" s="199" t="s">
        <v>306</v>
      </c>
      <c r="G121" s="224"/>
      <c r="H121" s="225">
        <v>0</v>
      </c>
      <c r="I121" s="226"/>
      <c r="J121" s="225">
        <v>0</v>
      </c>
      <c r="K121" s="226"/>
      <c r="L121" s="225">
        <v>0</v>
      </c>
      <c r="M121" s="226"/>
      <c r="N121" s="227">
        <v>60000</v>
      </c>
    </row>
    <row r="122" spans="1:14" ht="38.25" x14ac:dyDescent="0.25">
      <c r="A122" s="138"/>
      <c r="B122" s="177"/>
      <c r="C122" s="178" t="s">
        <v>334</v>
      </c>
      <c r="D122" s="178" t="s">
        <v>317</v>
      </c>
      <c r="E122" s="178" t="s">
        <v>318</v>
      </c>
      <c r="F122" s="182" t="s">
        <v>306</v>
      </c>
      <c r="G122" s="214"/>
      <c r="H122" s="218">
        <v>0</v>
      </c>
      <c r="I122" s="216"/>
      <c r="J122" s="218">
        <v>50000</v>
      </c>
      <c r="K122" s="216"/>
      <c r="L122" s="218">
        <v>50000</v>
      </c>
      <c r="M122" s="216"/>
      <c r="N122" s="220">
        <v>107115.27</v>
      </c>
    </row>
    <row r="123" spans="1:14" x14ac:dyDescent="0.25">
      <c r="A123" s="138" t="s">
        <v>35</v>
      </c>
      <c r="B123" s="137" t="s">
        <v>1</v>
      </c>
      <c r="C123" s="180"/>
      <c r="D123" s="180"/>
      <c r="E123" s="180"/>
      <c r="F123" s="184"/>
      <c r="G123" s="70"/>
      <c r="H123" s="72">
        <v>0</v>
      </c>
      <c r="I123" s="72">
        <v>334.62</v>
      </c>
      <c r="J123" s="72">
        <v>0</v>
      </c>
      <c r="K123" s="72">
        <v>334.62</v>
      </c>
      <c r="L123" s="72">
        <v>1000</v>
      </c>
      <c r="M123" s="72">
        <v>334.62</v>
      </c>
      <c r="N123" s="74">
        <v>1000</v>
      </c>
    </row>
    <row r="124" spans="1:14" ht="25.5" x14ac:dyDescent="0.25">
      <c r="A124" s="138"/>
      <c r="B124" s="177"/>
      <c r="C124" s="180" t="s">
        <v>335</v>
      </c>
      <c r="D124" s="180" t="s">
        <v>336</v>
      </c>
      <c r="E124" s="180" t="s">
        <v>337</v>
      </c>
      <c r="F124" s="184" t="s">
        <v>306</v>
      </c>
      <c r="G124" s="70"/>
      <c r="H124" s="219">
        <v>0</v>
      </c>
      <c r="I124" s="72"/>
      <c r="J124" s="219">
        <v>0</v>
      </c>
      <c r="K124" s="72"/>
      <c r="L124" s="219">
        <v>1000</v>
      </c>
      <c r="M124" s="72"/>
      <c r="N124" s="221">
        <v>1000</v>
      </c>
    </row>
    <row r="125" spans="1:14" x14ac:dyDescent="0.25">
      <c r="A125" s="138" t="s">
        <v>37</v>
      </c>
      <c r="B125" s="137" t="s">
        <v>36</v>
      </c>
      <c r="C125" s="180"/>
      <c r="D125" s="180"/>
      <c r="E125" s="180"/>
      <c r="F125" s="184"/>
      <c r="G125" s="65"/>
      <c r="H125" s="67">
        <f>SUM(H126:H128)</f>
        <v>10000</v>
      </c>
      <c r="I125" s="67"/>
      <c r="J125" s="67">
        <f>SUM(J126:J128)</f>
        <v>15055</v>
      </c>
      <c r="K125" s="67"/>
      <c r="L125" s="67">
        <f>SUM(L126:L128)</f>
        <v>15055</v>
      </c>
      <c r="M125" s="67"/>
      <c r="N125" s="69">
        <f>SUM(N126:N128)</f>
        <v>80055</v>
      </c>
    </row>
    <row r="126" spans="1:14" ht="25.5" x14ac:dyDescent="0.25">
      <c r="A126" s="138"/>
      <c r="B126" s="177"/>
      <c r="C126" s="191" t="s">
        <v>338</v>
      </c>
      <c r="D126" s="191" t="s">
        <v>339</v>
      </c>
      <c r="E126" s="191" t="s">
        <v>340</v>
      </c>
      <c r="F126" s="193" t="s">
        <v>306</v>
      </c>
      <c r="G126" s="207"/>
      <c r="H126" s="208">
        <v>0</v>
      </c>
      <c r="I126" s="208"/>
      <c r="J126" s="208">
        <v>0</v>
      </c>
      <c r="K126" s="208"/>
      <c r="L126" s="208">
        <v>0</v>
      </c>
      <c r="M126" s="208"/>
      <c r="N126" s="209">
        <v>35000</v>
      </c>
    </row>
    <row r="127" spans="1:14" ht="25.5" x14ac:dyDescent="0.25">
      <c r="A127" s="138"/>
      <c r="B127" s="177"/>
      <c r="C127" s="198" t="s">
        <v>341</v>
      </c>
      <c r="D127" s="198" t="s">
        <v>342</v>
      </c>
      <c r="E127" s="198" t="s">
        <v>343</v>
      </c>
      <c r="F127" s="199" t="s">
        <v>306</v>
      </c>
      <c r="G127" s="210"/>
      <c r="H127" s="211">
        <v>0</v>
      </c>
      <c r="I127" s="211"/>
      <c r="J127" s="211">
        <v>0</v>
      </c>
      <c r="K127" s="211"/>
      <c r="L127" s="211">
        <v>0</v>
      </c>
      <c r="M127" s="211"/>
      <c r="N127" s="212">
        <v>30000</v>
      </c>
    </row>
    <row r="128" spans="1:14" ht="25.5" x14ac:dyDescent="0.25">
      <c r="A128" s="138"/>
      <c r="B128" s="177"/>
      <c r="C128" s="178" t="s">
        <v>344</v>
      </c>
      <c r="D128" s="178" t="s">
        <v>342</v>
      </c>
      <c r="E128" s="178" t="s">
        <v>210</v>
      </c>
      <c r="F128" s="182" t="s">
        <v>306</v>
      </c>
      <c r="G128" s="206"/>
      <c r="H128" s="204">
        <v>10000</v>
      </c>
      <c r="I128" s="204"/>
      <c r="J128" s="204">
        <v>15055</v>
      </c>
      <c r="K128" s="204"/>
      <c r="L128" s="204">
        <v>15055</v>
      </c>
      <c r="M128" s="204"/>
      <c r="N128" s="205">
        <v>15055</v>
      </c>
    </row>
    <row r="129" spans="1:14" x14ac:dyDescent="0.25">
      <c r="A129" s="138" t="s">
        <v>38</v>
      </c>
      <c r="B129" s="137" t="s">
        <v>2</v>
      </c>
      <c r="C129" s="180"/>
      <c r="D129" s="180"/>
      <c r="E129" s="180"/>
      <c r="F129" s="184"/>
      <c r="G129" s="65">
        <v>15366.12</v>
      </c>
      <c r="H129" s="67">
        <v>5000</v>
      </c>
      <c r="I129" s="67">
        <v>24505.11</v>
      </c>
      <c r="J129" s="67">
        <v>15000</v>
      </c>
      <c r="K129" s="67">
        <v>30875.11</v>
      </c>
      <c r="L129" s="67">
        <v>25000</v>
      </c>
      <c r="M129" s="67">
        <v>38975.06</v>
      </c>
      <c r="N129" s="69">
        <v>30000</v>
      </c>
    </row>
    <row r="130" spans="1:14" ht="25.5" x14ac:dyDescent="0.25">
      <c r="A130" s="138"/>
      <c r="B130" s="177"/>
      <c r="C130" s="180" t="s">
        <v>345</v>
      </c>
      <c r="D130" s="180" t="s">
        <v>346</v>
      </c>
      <c r="E130" s="180" t="s">
        <v>347</v>
      </c>
      <c r="F130" s="184" t="s">
        <v>306</v>
      </c>
      <c r="G130" s="65"/>
      <c r="H130" s="67">
        <v>5000</v>
      </c>
      <c r="I130" s="67"/>
      <c r="J130" s="67">
        <v>15000</v>
      </c>
      <c r="K130" s="67"/>
      <c r="L130" s="67">
        <v>25000</v>
      </c>
      <c r="M130" s="67"/>
      <c r="N130" s="69">
        <v>30000</v>
      </c>
    </row>
    <row r="131" spans="1:14" x14ac:dyDescent="0.25">
      <c r="A131" s="141" t="s">
        <v>31</v>
      </c>
      <c r="B131" s="143" t="s">
        <v>118</v>
      </c>
      <c r="C131" s="179"/>
      <c r="D131" s="179"/>
      <c r="E131" s="179"/>
      <c r="F131" s="183"/>
      <c r="G131" s="62">
        <f t="shared" ref="G131:N131" si="3">+G129+G125+G123+G97+G96</f>
        <v>15366.12</v>
      </c>
      <c r="H131" s="63">
        <f t="shared" si="3"/>
        <v>244018.54</v>
      </c>
      <c r="I131" s="63">
        <f t="shared" si="3"/>
        <v>822327.16999999993</v>
      </c>
      <c r="J131" s="63">
        <f t="shared" si="3"/>
        <v>839758.21</v>
      </c>
      <c r="K131" s="63">
        <f t="shared" si="3"/>
        <v>910710.47</v>
      </c>
      <c r="L131" s="63">
        <f t="shared" si="3"/>
        <v>2645044.1399999997</v>
      </c>
      <c r="M131" s="63">
        <f t="shared" si="3"/>
        <v>950625.42</v>
      </c>
      <c r="N131" s="64">
        <f t="shared" si="3"/>
        <v>4108339.0200000005</v>
      </c>
    </row>
    <row r="132" spans="1:14" x14ac:dyDescent="0.25">
      <c r="A132" s="138" t="s">
        <v>41</v>
      </c>
      <c r="B132" s="137" t="s">
        <v>40</v>
      </c>
      <c r="C132" s="139"/>
      <c r="D132" s="139"/>
      <c r="E132" s="139"/>
      <c r="F132" s="140"/>
      <c r="G132" s="70"/>
      <c r="H132" s="72"/>
      <c r="I132" s="72"/>
      <c r="J132" s="72"/>
      <c r="K132" s="72"/>
      <c r="L132" s="72"/>
      <c r="M132" s="72"/>
      <c r="N132" s="74"/>
    </row>
    <row r="133" spans="1:14" x14ac:dyDescent="0.25">
      <c r="A133" s="138" t="s">
        <v>43</v>
      </c>
      <c r="B133" s="137" t="s">
        <v>42</v>
      </c>
      <c r="C133" s="139"/>
      <c r="D133" s="139"/>
      <c r="E133" s="139"/>
      <c r="F133" s="140"/>
      <c r="G133" s="70"/>
      <c r="H133" s="72"/>
      <c r="I133" s="72"/>
      <c r="J133" s="72"/>
      <c r="K133" s="72"/>
      <c r="L133" s="72"/>
      <c r="M133" s="72"/>
      <c r="N133" s="74"/>
    </row>
    <row r="134" spans="1:14" x14ac:dyDescent="0.25">
      <c r="A134" s="138" t="s">
        <v>45</v>
      </c>
      <c r="B134" s="137" t="s">
        <v>44</v>
      </c>
      <c r="C134" s="139"/>
      <c r="D134" s="139"/>
      <c r="E134" s="139"/>
      <c r="F134" s="140"/>
      <c r="G134" s="70"/>
      <c r="H134" s="72"/>
      <c r="I134" s="72"/>
      <c r="J134" s="72"/>
      <c r="K134" s="72"/>
      <c r="L134" s="72"/>
      <c r="M134" s="72"/>
      <c r="N134" s="74"/>
    </row>
    <row r="135" spans="1:14" x14ac:dyDescent="0.25">
      <c r="A135" s="138" t="s">
        <v>47</v>
      </c>
      <c r="B135" s="137" t="s">
        <v>46</v>
      </c>
      <c r="C135" s="139"/>
      <c r="D135" s="139"/>
      <c r="E135" s="139"/>
      <c r="F135" s="140"/>
      <c r="G135" s="70"/>
      <c r="H135" s="72"/>
      <c r="I135" s="72"/>
      <c r="J135" s="72"/>
      <c r="K135" s="72"/>
      <c r="L135" s="72"/>
      <c r="M135" s="72"/>
      <c r="N135" s="74"/>
    </row>
    <row r="136" spans="1:14" x14ac:dyDescent="0.25">
      <c r="A136" s="141" t="s">
        <v>39</v>
      </c>
      <c r="B136" s="142" t="s">
        <v>117</v>
      </c>
      <c r="C136" s="139"/>
      <c r="D136" s="139"/>
      <c r="E136" s="139"/>
      <c r="F136" s="140"/>
      <c r="G136" s="62">
        <f t="shared" ref="G136:N136" si="4">+G135+G134+G133+G132</f>
        <v>0</v>
      </c>
      <c r="H136" s="63">
        <f t="shared" si="4"/>
        <v>0</v>
      </c>
      <c r="I136" s="63">
        <f t="shared" si="4"/>
        <v>0</v>
      </c>
      <c r="J136" s="63">
        <f t="shared" si="4"/>
        <v>0</v>
      </c>
      <c r="K136" s="63">
        <f t="shared" si="4"/>
        <v>0</v>
      </c>
      <c r="L136" s="63">
        <f t="shared" si="4"/>
        <v>0</v>
      </c>
      <c r="M136" s="63">
        <f t="shared" si="4"/>
        <v>0</v>
      </c>
      <c r="N136" s="64">
        <f t="shared" si="4"/>
        <v>0</v>
      </c>
    </row>
    <row r="137" spans="1:14" x14ac:dyDescent="0.25">
      <c r="A137" s="138" t="s">
        <v>50</v>
      </c>
      <c r="B137" s="137" t="s">
        <v>49</v>
      </c>
      <c r="C137" s="139"/>
      <c r="D137" s="139"/>
      <c r="E137" s="139"/>
      <c r="F137" s="140"/>
      <c r="G137" s="70"/>
      <c r="H137" s="72"/>
      <c r="I137" s="72"/>
      <c r="J137" s="72"/>
      <c r="K137" s="72"/>
      <c r="L137" s="72"/>
      <c r="M137" s="72"/>
      <c r="N137" s="74"/>
    </row>
    <row r="138" spans="1:14" x14ac:dyDescent="0.25">
      <c r="A138" s="138" t="s">
        <v>52</v>
      </c>
      <c r="B138" s="137" t="s">
        <v>51</v>
      </c>
      <c r="C138" s="139"/>
      <c r="D138" s="139"/>
      <c r="E138" s="139"/>
      <c r="F138" s="140"/>
      <c r="G138" s="70"/>
      <c r="H138" s="72"/>
      <c r="I138" s="72"/>
      <c r="J138" s="72"/>
      <c r="K138" s="72"/>
      <c r="L138" s="72"/>
      <c r="M138" s="72"/>
      <c r="N138" s="74"/>
    </row>
    <row r="139" spans="1:14" x14ac:dyDescent="0.25">
      <c r="A139" s="138" t="s">
        <v>54</v>
      </c>
      <c r="B139" s="137" t="s">
        <v>53</v>
      </c>
      <c r="C139" s="190"/>
      <c r="D139" s="190"/>
      <c r="E139" s="190"/>
      <c r="F139" s="192"/>
      <c r="G139" s="70"/>
      <c r="H139" s="72">
        <v>0</v>
      </c>
      <c r="I139" s="72"/>
      <c r="J139" s="72">
        <v>50000</v>
      </c>
      <c r="K139" s="72"/>
      <c r="L139" s="72">
        <v>200000</v>
      </c>
      <c r="M139" s="72"/>
      <c r="N139" s="74">
        <v>237000</v>
      </c>
    </row>
    <row r="140" spans="1:14" ht="38.25" x14ac:dyDescent="0.25">
      <c r="A140" s="138"/>
      <c r="B140" s="177"/>
      <c r="C140" s="180" t="s">
        <v>348</v>
      </c>
      <c r="D140" s="180" t="s">
        <v>349</v>
      </c>
      <c r="E140" s="180" t="s">
        <v>350</v>
      </c>
      <c r="F140" s="184" t="s">
        <v>306</v>
      </c>
      <c r="G140" s="70"/>
      <c r="H140" s="219">
        <v>0</v>
      </c>
      <c r="I140" s="72"/>
      <c r="J140" s="219">
        <v>50000</v>
      </c>
      <c r="K140" s="72"/>
      <c r="L140" s="219">
        <v>200000</v>
      </c>
      <c r="M140" s="72"/>
      <c r="N140" s="221">
        <v>237000</v>
      </c>
    </row>
    <row r="141" spans="1:14" x14ac:dyDescent="0.25">
      <c r="A141" s="138" t="s">
        <v>56</v>
      </c>
      <c r="B141" s="137" t="s">
        <v>55</v>
      </c>
      <c r="C141" s="179"/>
      <c r="D141" s="179"/>
      <c r="E141" s="179"/>
      <c r="F141" s="183"/>
      <c r="G141" s="70"/>
      <c r="H141" s="72"/>
      <c r="I141" s="72"/>
      <c r="J141" s="72"/>
      <c r="K141" s="72"/>
      <c r="L141" s="72"/>
      <c r="M141" s="72"/>
      <c r="N141" s="74"/>
    </row>
    <row r="142" spans="1:14" x14ac:dyDescent="0.25">
      <c r="A142" s="141" t="s">
        <v>48</v>
      </c>
      <c r="B142" s="143" t="s">
        <v>116</v>
      </c>
      <c r="C142" s="139"/>
      <c r="D142" s="139"/>
      <c r="E142" s="139"/>
      <c r="F142" s="140"/>
      <c r="G142" s="62">
        <f t="shared" ref="G142:N142" si="5">+G141+G139+G138+G137</f>
        <v>0</v>
      </c>
      <c r="H142" s="63">
        <f t="shared" si="5"/>
        <v>0</v>
      </c>
      <c r="I142" s="63">
        <f t="shared" si="5"/>
        <v>0</v>
      </c>
      <c r="J142" s="63">
        <f t="shared" si="5"/>
        <v>50000</v>
      </c>
      <c r="K142" s="63">
        <f t="shared" si="5"/>
        <v>0</v>
      </c>
      <c r="L142" s="63">
        <f t="shared" si="5"/>
        <v>200000</v>
      </c>
      <c r="M142" s="63">
        <f t="shared" si="5"/>
        <v>0</v>
      </c>
      <c r="N142" s="64">
        <f t="shared" si="5"/>
        <v>237000</v>
      </c>
    </row>
    <row r="143" spans="1:14" x14ac:dyDescent="0.25">
      <c r="A143" s="138" t="s">
        <v>59</v>
      </c>
      <c r="B143" s="137" t="s">
        <v>58</v>
      </c>
      <c r="C143" s="190"/>
      <c r="D143" s="190"/>
      <c r="E143" s="190"/>
      <c r="F143" s="192"/>
      <c r="G143" s="70">
        <v>76037.78</v>
      </c>
      <c r="H143" s="72">
        <f>SUM(H144:H150)</f>
        <v>151387.01999999999</v>
      </c>
      <c r="I143" s="72">
        <v>209448.79</v>
      </c>
      <c r="J143" s="72">
        <f>SUM(J144:J150)</f>
        <v>302774.03999999998</v>
      </c>
      <c r="K143" s="72">
        <v>273941.83</v>
      </c>
      <c r="L143" s="72">
        <f>SUM(L144:L150)</f>
        <v>454161.06</v>
      </c>
      <c r="M143" s="72">
        <v>402350.39</v>
      </c>
      <c r="N143" s="74">
        <f>SUM(N144:N150)</f>
        <v>621113.44000000006</v>
      </c>
    </row>
    <row r="144" spans="1:14" ht="38.25" x14ac:dyDescent="0.25">
      <c r="A144" s="138"/>
      <c r="B144" s="177"/>
      <c r="C144" s="191" t="s">
        <v>351</v>
      </c>
      <c r="D144" s="191" t="s">
        <v>352</v>
      </c>
      <c r="E144" s="191" t="s">
        <v>353</v>
      </c>
      <c r="F144" s="193" t="s">
        <v>354</v>
      </c>
      <c r="G144" s="215"/>
      <c r="H144" s="222">
        <v>13926.92</v>
      </c>
      <c r="I144" s="217"/>
      <c r="J144" s="222">
        <v>27853.84</v>
      </c>
      <c r="K144" s="217"/>
      <c r="L144" s="222">
        <v>41780.76</v>
      </c>
      <c r="M144" s="217"/>
      <c r="N144" s="223">
        <v>60349.98</v>
      </c>
    </row>
    <row r="145" spans="1:14" ht="38.25" x14ac:dyDescent="0.25">
      <c r="A145" s="138"/>
      <c r="B145" s="177"/>
      <c r="C145" s="198" t="s">
        <v>355</v>
      </c>
      <c r="D145" s="198" t="s">
        <v>356</v>
      </c>
      <c r="E145" s="198" t="s">
        <v>357</v>
      </c>
      <c r="F145" s="199" t="s">
        <v>354</v>
      </c>
      <c r="G145" s="224"/>
      <c r="H145" s="225">
        <v>30000</v>
      </c>
      <c r="I145" s="226"/>
      <c r="J145" s="225">
        <v>60000</v>
      </c>
      <c r="K145" s="226"/>
      <c r="L145" s="225">
        <v>90000</v>
      </c>
      <c r="M145" s="226"/>
      <c r="N145" s="227">
        <v>130000</v>
      </c>
    </row>
    <row r="146" spans="1:14" ht="25.5" x14ac:dyDescent="0.25">
      <c r="A146" s="138"/>
      <c r="B146" s="177"/>
      <c r="C146" s="198" t="s">
        <v>358</v>
      </c>
      <c r="D146" s="198" t="s">
        <v>359</v>
      </c>
      <c r="E146" s="198" t="s">
        <v>360</v>
      </c>
      <c r="F146" s="199" t="s">
        <v>354</v>
      </c>
      <c r="G146" s="224"/>
      <c r="H146" s="225">
        <v>2769.23</v>
      </c>
      <c r="I146" s="226"/>
      <c r="J146" s="225">
        <v>5538.46</v>
      </c>
      <c r="K146" s="226"/>
      <c r="L146" s="225">
        <v>8307.69</v>
      </c>
      <c r="M146" s="226"/>
      <c r="N146" s="227">
        <v>12000</v>
      </c>
    </row>
    <row r="147" spans="1:14" ht="25.5" x14ac:dyDescent="0.25">
      <c r="A147" s="138"/>
      <c r="B147" s="177"/>
      <c r="C147" s="198" t="s">
        <v>361</v>
      </c>
      <c r="D147" s="198" t="s">
        <v>362</v>
      </c>
      <c r="E147" s="198" t="s">
        <v>363</v>
      </c>
      <c r="F147" s="199" t="s">
        <v>189</v>
      </c>
      <c r="G147" s="224"/>
      <c r="H147" s="225">
        <v>75940.87</v>
      </c>
      <c r="I147" s="226"/>
      <c r="J147" s="225">
        <v>151881.74</v>
      </c>
      <c r="K147" s="226"/>
      <c r="L147" s="225">
        <v>227822.61</v>
      </c>
      <c r="M147" s="226"/>
      <c r="N147" s="227">
        <v>303763.46000000002</v>
      </c>
    </row>
    <row r="148" spans="1:14" ht="25.5" x14ac:dyDescent="0.25">
      <c r="A148" s="138"/>
      <c r="B148" s="177"/>
      <c r="C148" s="198" t="s">
        <v>364</v>
      </c>
      <c r="D148" s="198" t="s">
        <v>362</v>
      </c>
      <c r="E148" s="198" t="s">
        <v>363</v>
      </c>
      <c r="F148" s="199" t="s">
        <v>189</v>
      </c>
      <c r="G148" s="224"/>
      <c r="H148" s="225">
        <v>12500</v>
      </c>
      <c r="I148" s="226"/>
      <c r="J148" s="225">
        <v>25000</v>
      </c>
      <c r="K148" s="226"/>
      <c r="L148" s="225">
        <v>37500</v>
      </c>
      <c r="M148" s="226"/>
      <c r="N148" s="227">
        <v>50000</v>
      </c>
    </row>
    <row r="149" spans="1:14" ht="25.5" x14ac:dyDescent="0.25">
      <c r="A149" s="138"/>
      <c r="B149" s="177"/>
      <c r="C149" s="198" t="s">
        <v>365</v>
      </c>
      <c r="D149" s="198" t="s">
        <v>366</v>
      </c>
      <c r="E149" s="198" t="s">
        <v>367</v>
      </c>
      <c r="F149" s="199" t="s">
        <v>189</v>
      </c>
      <c r="G149" s="224"/>
      <c r="H149" s="225">
        <v>15000</v>
      </c>
      <c r="I149" s="226"/>
      <c r="J149" s="225">
        <v>30000</v>
      </c>
      <c r="K149" s="226"/>
      <c r="L149" s="225">
        <v>45000</v>
      </c>
      <c r="M149" s="226"/>
      <c r="N149" s="227">
        <v>60000</v>
      </c>
    </row>
    <row r="150" spans="1:14" ht="25.5" x14ac:dyDescent="0.25">
      <c r="A150" s="138"/>
      <c r="B150" s="177"/>
      <c r="C150" s="178" t="s">
        <v>368</v>
      </c>
      <c r="D150" s="178" t="s">
        <v>369</v>
      </c>
      <c r="E150" s="178" t="s">
        <v>370</v>
      </c>
      <c r="F150" s="182" t="s">
        <v>189</v>
      </c>
      <c r="G150" s="214"/>
      <c r="H150" s="218">
        <v>1250</v>
      </c>
      <c r="I150" s="216"/>
      <c r="J150" s="218">
        <v>2500</v>
      </c>
      <c r="K150" s="216"/>
      <c r="L150" s="218">
        <v>3750</v>
      </c>
      <c r="M150" s="216"/>
      <c r="N150" s="220">
        <v>5000</v>
      </c>
    </row>
    <row r="151" spans="1:14" x14ac:dyDescent="0.25">
      <c r="A151" s="138" t="s">
        <v>61</v>
      </c>
      <c r="B151" s="137" t="s">
        <v>60</v>
      </c>
      <c r="C151" s="180"/>
      <c r="D151" s="180"/>
      <c r="E151" s="180"/>
      <c r="F151" s="184"/>
      <c r="G151" s="70">
        <v>14787.48</v>
      </c>
      <c r="H151" s="72">
        <f>SUM(H152:H156)</f>
        <v>103959.65</v>
      </c>
      <c r="I151" s="72">
        <v>15349.12</v>
      </c>
      <c r="J151" s="72">
        <f>SUM(J152:J156)</f>
        <v>207919.3</v>
      </c>
      <c r="K151" s="72">
        <v>21462.19</v>
      </c>
      <c r="L151" s="72">
        <f>SUM(L152:L156)</f>
        <v>311878.95</v>
      </c>
      <c r="M151" s="72">
        <v>25135.759999999998</v>
      </c>
      <c r="N151" s="74">
        <f>SUM(N152:N156)</f>
        <v>415838.58999999997</v>
      </c>
    </row>
    <row r="152" spans="1:14" ht="25.5" x14ac:dyDescent="0.25">
      <c r="A152" s="138"/>
      <c r="B152" s="177"/>
      <c r="C152" s="191" t="s">
        <v>371</v>
      </c>
      <c r="D152" s="191" t="s">
        <v>372</v>
      </c>
      <c r="E152" s="191" t="s">
        <v>373</v>
      </c>
      <c r="F152" s="193" t="s">
        <v>189</v>
      </c>
      <c r="G152" s="215"/>
      <c r="H152" s="222">
        <v>4500</v>
      </c>
      <c r="I152" s="217"/>
      <c r="J152" s="222">
        <v>9000</v>
      </c>
      <c r="K152" s="217"/>
      <c r="L152" s="222">
        <v>13500</v>
      </c>
      <c r="M152" s="217"/>
      <c r="N152" s="223">
        <v>18000</v>
      </c>
    </row>
    <row r="153" spans="1:14" ht="25.5" x14ac:dyDescent="0.25">
      <c r="A153" s="138"/>
      <c r="B153" s="177"/>
      <c r="C153" s="198" t="s">
        <v>374</v>
      </c>
      <c r="D153" s="198" t="s">
        <v>375</v>
      </c>
      <c r="E153" s="198" t="s">
        <v>210</v>
      </c>
      <c r="F153" s="199" t="s">
        <v>189</v>
      </c>
      <c r="G153" s="224"/>
      <c r="H153" s="225">
        <v>25000</v>
      </c>
      <c r="I153" s="226"/>
      <c r="J153" s="225">
        <v>50000</v>
      </c>
      <c r="K153" s="226"/>
      <c r="L153" s="225">
        <v>75000</v>
      </c>
      <c r="M153" s="226"/>
      <c r="N153" s="227">
        <v>100000</v>
      </c>
    </row>
    <row r="154" spans="1:14" ht="25.5" x14ac:dyDescent="0.25">
      <c r="A154" s="138"/>
      <c r="B154" s="177"/>
      <c r="C154" s="198" t="s">
        <v>376</v>
      </c>
      <c r="D154" s="198" t="s">
        <v>377</v>
      </c>
      <c r="E154" s="198" t="s">
        <v>378</v>
      </c>
      <c r="F154" s="199" t="s">
        <v>189</v>
      </c>
      <c r="G154" s="224"/>
      <c r="H154" s="225">
        <v>63209.65</v>
      </c>
      <c r="I154" s="226"/>
      <c r="J154" s="225">
        <v>126419.3</v>
      </c>
      <c r="K154" s="226"/>
      <c r="L154" s="225">
        <v>189628.95</v>
      </c>
      <c r="M154" s="226"/>
      <c r="N154" s="227">
        <v>252838.59</v>
      </c>
    </row>
    <row r="155" spans="1:14" ht="25.5" x14ac:dyDescent="0.25">
      <c r="A155" s="138"/>
      <c r="B155" s="177"/>
      <c r="C155" s="198" t="s">
        <v>379</v>
      </c>
      <c r="D155" s="198" t="s">
        <v>380</v>
      </c>
      <c r="E155" s="198" t="s">
        <v>381</v>
      </c>
      <c r="F155" s="199" t="s">
        <v>189</v>
      </c>
      <c r="G155" s="224"/>
      <c r="H155" s="225">
        <v>10000</v>
      </c>
      <c r="I155" s="226"/>
      <c r="J155" s="225">
        <v>20000</v>
      </c>
      <c r="K155" s="226"/>
      <c r="L155" s="225">
        <v>30000</v>
      </c>
      <c r="M155" s="226"/>
      <c r="N155" s="227">
        <v>40000</v>
      </c>
    </row>
    <row r="156" spans="1:14" ht="25.5" x14ac:dyDescent="0.25">
      <c r="A156" s="138"/>
      <c r="B156" s="177"/>
      <c r="C156" s="178" t="s">
        <v>382</v>
      </c>
      <c r="D156" s="178" t="s">
        <v>377</v>
      </c>
      <c r="E156" s="178" t="s">
        <v>378</v>
      </c>
      <c r="F156" s="182" t="s">
        <v>189</v>
      </c>
      <c r="G156" s="214"/>
      <c r="H156" s="218">
        <v>1250</v>
      </c>
      <c r="I156" s="216"/>
      <c r="J156" s="218">
        <v>2500</v>
      </c>
      <c r="K156" s="216"/>
      <c r="L156" s="218">
        <v>3750</v>
      </c>
      <c r="M156" s="216"/>
      <c r="N156" s="220">
        <v>5000</v>
      </c>
    </row>
    <row r="157" spans="1:14" x14ac:dyDescent="0.25">
      <c r="A157" s="141" t="s">
        <v>57</v>
      </c>
      <c r="B157" s="142" t="s">
        <v>115</v>
      </c>
      <c r="C157" s="228"/>
      <c r="D157" s="228"/>
      <c r="E157" s="228"/>
      <c r="F157" s="229"/>
      <c r="G157" s="145">
        <f t="shared" ref="G157:N157" si="6">+G151+G143</f>
        <v>90825.26</v>
      </c>
      <c r="H157" s="146">
        <f t="shared" si="6"/>
        <v>255346.66999999998</v>
      </c>
      <c r="I157" s="146">
        <f t="shared" si="6"/>
        <v>224797.91</v>
      </c>
      <c r="J157" s="146">
        <f t="shared" si="6"/>
        <v>510693.33999999997</v>
      </c>
      <c r="K157" s="146">
        <f t="shared" si="6"/>
        <v>295404.02</v>
      </c>
      <c r="L157" s="146">
        <f t="shared" si="6"/>
        <v>766040.01</v>
      </c>
      <c r="M157" s="146">
        <f t="shared" si="6"/>
        <v>427486.15</v>
      </c>
      <c r="N157" s="147">
        <f t="shared" si="6"/>
        <v>1036952.03</v>
      </c>
    </row>
    <row r="158" spans="1:14" ht="17.25" x14ac:dyDescent="0.25">
      <c r="A158" s="148" t="s">
        <v>121</v>
      </c>
      <c r="B158" s="37" t="s">
        <v>144</v>
      </c>
      <c r="C158" s="37"/>
      <c r="D158" s="37"/>
      <c r="E158" s="37"/>
      <c r="F158" s="37"/>
      <c r="G158" s="80"/>
      <c r="H158" s="81">
        <v>0</v>
      </c>
      <c r="I158" s="81"/>
      <c r="J158" s="81">
        <v>0</v>
      </c>
      <c r="K158" s="82"/>
      <c r="L158" s="82">
        <v>0</v>
      </c>
      <c r="M158" s="82"/>
      <c r="N158" s="83">
        <v>0</v>
      </c>
    </row>
    <row r="159" spans="1:14" s="23" customFormat="1" x14ac:dyDescent="0.25">
      <c r="A159" s="253" t="s">
        <v>155</v>
      </c>
      <c r="B159" s="254"/>
      <c r="C159" s="128"/>
      <c r="D159" s="128"/>
      <c r="E159" s="128"/>
      <c r="F159" s="128"/>
      <c r="G159" s="84">
        <f t="shared" ref="G159:N159" si="7">+G158+G157+G142+G136+G131+G95+G50+G25</f>
        <v>1036838.53</v>
      </c>
      <c r="H159" s="85">
        <f t="shared" si="7"/>
        <v>1371588.7999999998</v>
      </c>
      <c r="I159" s="85">
        <f t="shared" si="7"/>
        <v>2629491.6399999997</v>
      </c>
      <c r="J159" s="85">
        <f t="shared" si="7"/>
        <v>3144898.7299999995</v>
      </c>
      <c r="K159" s="85">
        <f t="shared" si="7"/>
        <v>3097656.77</v>
      </c>
      <c r="L159" s="85">
        <f t="shared" si="7"/>
        <v>6227754.9199999999</v>
      </c>
      <c r="M159" s="85">
        <f t="shared" si="7"/>
        <v>4116053.99</v>
      </c>
      <c r="N159" s="86">
        <f t="shared" si="7"/>
        <v>8871185.25</v>
      </c>
    </row>
    <row r="160" spans="1:14" x14ac:dyDescent="0.25">
      <c r="A160" s="259" t="s">
        <v>160</v>
      </c>
      <c r="B160" s="260"/>
      <c r="C160" s="129"/>
      <c r="D160" s="129"/>
      <c r="E160" s="129"/>
      <c r="F160" s="129"/>
      <c r="G160" s="2"/>
      <c r="H160" s="87">
        <v>0</v>
      </c>
      <c r="I160" s="3"/>
      <c r="J160" s="87">
        <v>10000</v>
      </c>
      <c r="K160" s="3"/>
      <c r="L160" s="87">
        <v>13000</v>
      </c>
      <c r="M160" s="3"/>
      <c r="N160" s="89">
        <v>15000</v>
      </c>
    </row>
    <row r="161" spans="1:14" x14ac:dyDescent="0.25">
      <c r="A161" s="253" t="s">
        <v>133</v>
      </c>
      <c r="B161" s="254"/>
      <c r="C161" s="128"/>
      <c r="D161" s="128"/>
      <c r="E161" s="128"/>
      <c r="F161" s="128"/>
      <c r="G161" s="84">
        <f>+G159+G14</f>
        <v>2100411.81</v>
      </c>
      <c r="H161" s="85">
        <f>+H159+H14</f>
        <v>2674164.84</v>
      </c>
      <c r="I161" s="85">
        <f>+I159+G14</f>
        <v>3693064.92</v>
      </c>
      <c r="J161" s="85">
        <f>+J159+H14</f>
        <v>4447474.7699999996</v>
      </c>
      <c r="K161" s="85">
        <f>+K159+G14</f>
        <v>4161230.05</v>
      </c>
      <c r="L161" s="85">
        <f>+L159+H14</f>
        <v>7530330.96</v>
      </c>
      <c r="M161" s="85">
        <f>+M159+G14</f>
        <v>5179627.2700000005</v>
      </c>
      <c r="N161" s="86">
        <f>+N159+H14</f>
        <v>10173761.289999999</v>
      </c>
    </row>
    <row r="162" spans="1:14" x14ac:dyDescent="0.25">
      <c r="A162" s="259" t="s">
        <v>161</v>
      </c>
      <c r="B162" s="260"/>
      <c r="C162" s="129"/>
      <c r="D162" s="129"/>
      <c r="E162" s="129"/>
      <c r="F162" s="129"/>
      <c r="G162" s="2"/>
      <c r="H162" s="88">
        <f>+H160+$H15</f>
        <v>153993</v>
      </c>
      <c r="I162" s="3"/>
      <c r="J162" s="88">
        <f>+J160+$H15</f>
        <v>163993</v>
      </c>
      <c r="K162" s="3"/>
      <c r="L162" s="88">
        <f>+L160+$H15</f>
        <v>166993</v>
      </c>
      <c r="M162" s="3"/>
      <c r="N162" s="88">
        <f>+N160+$H15</f>
        <v>168993</v>
      </c>
    </row>
    <row r="163" spans="1:14" ht="18.95" customHeight="1" x14ac:dyDescent="0.25">
      <c r="A163" s="6"/>
      <c r="B163" s="39"/>
      <c r="C163" s="39"/>
      <c r="D163" s="39"/>
      <c r="E163" s="39"/>
      <c r="F163" s="39"/>
      <c r="G163" s="38"/>
      <c r="H163" s="38"/>
      <c r="I163" s="38"/>
      <c r="J163" s="38"/>
      <c r="K163" s="38"/>
      <c r="L163" s="38"/>
      <c r="M163" s="38"/>
      <c r="N163" s="38"/>
    </row>
    <row r="164" spans="1:14" ht="21" customHeight="1" x14ac:dyDescent="0.25">
      <c r="A164" s="250" t="s">
        <v>130</v>
      </c>
      <c r="B164" s="255" t="s">
        <v>131</v>
      </c>
      <c r="C164" s="255" t="s">
        <v>169</v>
      </c>
      <c r="D164" s="255" t="s">
        <v>170</v>
      </c>
      <c r="E164" s="255" t="s">
        <v>171</v>
      </c>
      <c r="F164" s="250" t="s">
        <v>172</v>
      </c>
      <c r="G164" s="279" t="s">
        <v>122</v>
      </c>
      <c r="H164" s="279"/>
      <c r="I164" s="279"/>
      <c r="J164" s="279"/>
      <c r="K164" s="279"/>
      <c r="L164" s="279"/>
      <c r="M164" s="279"/>
      <c r="N164" s="280"/>
    </row>
    <row r="165" spans="1:14" ht="33" customHeight="1" x14ac:dyDescent="0.25">
      <c r="A165" s="277"/>
      <c r="B165" s="251"/>
      <c r="C165" s="251"/>
      <c r="D165" s="251"/>
      <c r="E165" s="251"/>
      <c r="F165" s="251"/>
      <c r="G165" s="275" t="s">
        <v>177</v>
      </c>
      <c r="H165" s="276"/>
      <c r="I165" s="269" t="s">
        <v>178</v>
      </c>
      <c r="J165" s="270"/>
      <c r="K165" s="271" t="s">
        <v>179</v>
      </c>
      <c r="L165" s="270"/>
      <c r="M165" s="271" t="s">
        <v>180</v>
      </c>
      <c r="N165" s="272"/>
    </row>
    <row r="166" spans="1:14" ht="37.5" customHeight="1" x14ac:dyDescent="0.25">
      <c r="A166" s="278"/>
      <c r="B166" s="256"/>
      <c r="C166" s="256"/>
      <c r="D166" s="256"/>
      <c r="E166" s="256"/>
      <c r="F166" s="252"/>
      <c r="G166" s="15" t="s">
        <v>143</v>
      </c>
      <c r="H166" s="14" t="s">
        <v>156</v>
      </c>
      <c r="I166" s="15" t="s">
        <v>143</v>
      </c>
      <c r="J166" s="14" t="s">
        <v>156</v>
      </c>
      <c r="K166" s="15" t="s">
        <v>143</v>
      </c>
      <c r="L166" s="14" t="s">
        <v>156</v>
      </c>
      <c r="M166" s="15" t="s">
        <v>143</v>
      </c>
      <c r="N166" s="16" t="s">
        <v>4</v>
      </c>
    </row>
    <row r="167" spans="1:14" x14ac:dyDescent="0.25">
      <c r="A167" s="138" t="s">
        <v>64</v>
      </c>
      <c r="B167" s="137" t="s">
        <v>63</v>
      </c>
      <c r="C167" s="181"/>
      <c r="D167" s="181"/>
      <c r="E167" s="181"/>
      <c r="F167" s="231"/>
      <c r="G167" s="149">
        <v>114902.44</v>
      </c>
      <c r="H167" s="150">
        <f>SUM(H168:H193)</f>
        <v>177210.22000000003</v>
      </c>
      <c r="I167" s="150">
        <v>265811.46000000002</v>
      </c>
      <c r="J167" s="150">
        <f>SUM(J168:J193)</f>
        <v>354420.44000000006</v>
      </c>
      <c r="K167" s="150">
        <v>384608.68</v>
      </c>
      <c r="L167" s="150">
        <f>SUM(L168:L193)</f>
        <v>531630.66</v>
      </c>
      <c r="M167" s="150">
        <v>578422.79</v>
      </c>
      <c r="N167" s="151">
        <f>SUM(N168:N193)</f>
        <v>767910.95999999985</v>
      </c>
    </row>
    <row r="168" spans="1:14" ht="25.5" x14ac:dyDescent="0.25">
      <c r="A168" s="138"/>
      <c r="B168" s="177"/>
      <c r="C168" s="191" t="s">
        <v>383</v>
      </c>
      <c r="D168" s="191" t="s">
        <v>384</v>
      </c>
      <c r="E168" s="191" t="s">
        <v>210</v>
      </c>
      <c r="F168" s="193" t="s">
        <v>354</v>
      </c>
      <c r="G168" s="215"/>
      <c r="H168" s="222">
        <v>35781.79</v>
      </c>
      <c r="I168" s="217"/>
      <c r="J168" s="222">
        <v>71563.58</v>
      </c>
      <c r="K168" s="217"/>
      <c r="L168" s="222">
        <v>107345.37</v>
      </c>
      <c r="M168" s="217"/>
      <c r="N168" s="223">
        <v>155054.41</v>
      </c>
    </row>
    <row r="169" spans="1:14" ht="25.5" x14ac:dyDescent="0.25">
      <c r="A169" s="138"/>
      <c r="B169" s="177"/>
      <c r="C169" s="198" t="s">
        <v>385</v>
      </c>
      <c r="D169" s="198" t="s">
        <v>386</v>
      </c>
      <c r="E169" s="198" t="s">
        <v>387</v>
      </c>
      <c r="F169" s="199" t="s">
        <v>354</v>
      </c>
      <c r="G169" s="224"/>
      <c r="H169" s="225">
        <v>10519.69</v>
      </c>
      <c r="I169" s="226"/>
      <c r="J169" s="225">
        <v>21039.38</v>
      </c>
      <c r="K169" s="226"/>
      <c r="L169" s="225">
        <v>31559.07</v>
      </c>
      <c r="M169" s="226"/>
      <c r="N169" s="227">
        <v>45585.34</v>
      </c>
    </row>
    <row r="170" spans="1:14" ht="25.5" x14ac:dyDescent="0.25">
      <c r="A170" s="138"/>
      <c r="B170" s="177"/>
      <c r="C170" s="198" t="s">
        <v>388</v>
      </c>
      <c r="D170" s="198" t="s">
        <v>384</v>
      </c>
      <c r="E170" s="198" t="s">
        <v>210</v>
      </c>
      <c r="F170" s="199" t="s">
        <v>354</v>
      </c>
      <c r="G170" s="224"/>
      <c r="H170" s="225">
        <v>1025.68</v>
      </c>
      <c r="I170" s="226"/>
      <c r="J170" s="225">
        <v>2051.36</v>
      </c>
      <c r="K170" s="226"/>
      <c r="L170" s="225">
        <v>3077.04</v>
      </c>
      <c r="M170" s="226"/>
      <c r="N170" s="227">
        <v>4444.6099999999997</v>
      </c>
    </row>
    <row r="171" spans="1:14" ht="25.5" x14ac:dyDescent="0.25">
      <c r="A171" s="138"/>
      <c r="B171" s="177"/>
      <c r="C171" s="198" t="s">
        <v>389</v>
      </c>
      <c r="D171" s="198" t="s">
        <v>384</v>
      </c>
      <c r="E171" s="198" t="s">
        <v>210</v>
      </c>
      <c r="F171" s="199" t="s">
        <v>354</v>
      </c>
      <c r="G171" s="224"/>
      <c r="H171" s="225">
        <v>8607.69</v>
      </c>
      <c r="I171" s="226"/>
      <c r="J171" s="225">
        <v>17215.38</v>
      </c>
      <c r="K171" s="226"/>
      <c r="L171" s="225">
        <v>25823.07</v>
      </c>
      <c r="M171" s="226"/>
      <c r="N171" s="227">
        <v>37300</v>
      </c>
    </row>
    <row r="172" spans="1:14" ht="25.5" x14ac:dyDescent="0.25">
      <c r="A172" s="138"/>
      <c r="B172" s="177"/>
      <c r="C172" s="198" t="s">
        <v>390</v>
      </c>
      <c r="D172" s="198" t="s">
        <v>386</v>
      </c>
      <c r="E172" s="198" t="s">
        <v>387</v>
      </c>
      <c r="F172" s="199" t="s">
        <v>354</v>
      </c>
      <c r="G172" s="224"/>
      <c r="H172" s="225">
        <v>2584.62</v>
      </c>
      <c r="I172" s="226"/>
      <c r="J172" s="225">
        <v>5169.24</v>
      </c>
      <c r="K172" s="226"/>
      <c r="L172" s="225">
        <v>7753.86</v>
      </c>
      <c r="M172" s="226"/>
      <c r="N172" s="227">
        <v>11200</v>
      </c>
    </row>
    <row r="173" spans="1:14" ht="51" x14ac:dyDescent="0.25">
      <c r="A173" s="138"/>
      <c r="B173" s="177"/>
      <c r="C173" s="198" t="s">
        <v>391</v>
      </c>
      <c r="D173" s="198" t="s">
        <v>384</v>
      </c>
      <c r="E173" s="198" t="s">
        <v>392</v>
      </c>
      <c r="F173" s="199" t="s">
        <v>354</v>
      </c>
      <c r="G173" s="224"/>
      <c r="H173" s="225">
        <v>461.54</v>
      </c>
      <c r="I173" s="226"/>
      <c r="J173" s="225">
        <v>923.08</v>
      </c>
      <c r="K173" s="226"/>
      <c r="L173" s="225">
        <v>1384.62</v>
      </c>
      <c r="M173" s="226"/>
      <c r="N173" s="227">
        <v>2000</v>
      </c>
    </row>
    <row r="174" spans="1:14" ht="25.5" x14ac:dyDescent="0.25">
      <c r="A174" s="138"/>
      <c r="B174" s="177"/>
      <c r="C174" s="198" t="s">
        <v>393</v>
      </c>
      <c r="D174" s="198" t="s">
        <v>386</v>
      </c>
      <c r="E174" s="198" t="s">
        <v>210</v>
      </c>
      <c r="F174" s="199" t="s">
        <v>354</v>
      </c>
      <c r="G174" s="224"/>
      <c r="H174" s="225">
        <v>105.46</v>
      </c>
      <c r="I174" s="226"/>
      <c r="J174" s="225">
        <v>210.92</v>
      </c>
      <c r="K174" s="226"/>
      <c r="L174" s="225">
        <v>316.38</v>
      </c>
      <c r="M174" s="226"/>
      <c r="N174" s="227">
        <v>457</v>
      </c>
    </row>
    <row r="175" spans="1:14" ht="25.5" x14ac:dyDescent="0.25">
      <c r="A175" s="138"/>
      <c r="B175" s="177"/>
      <c r="C175" s="198" t="s">
        <v>394</v>
      </c>
      <c r="D175" s="198" t="s">
        <v>384</v>
      </c>
      <c r="E175" s="198" t="s">
        <v>210</v>
      </c>
      <c r="F175" s="199" t="s">
        <v>354</v>
      </c>
      <c r="G175" s="224"/>
      <c r="H175" s="225">
        <v>13644.23</v>
      </c>
      <c r="I175" s="226"/>
      <c r="J175" s="225">
        <v>27288.46</v>
      </c>
      <c r="K175" s="226"/>
      <c r="L175" s="225">
        <v>40932.69</v>
      </c>
      <c r="M175" s="226"/>
      <c r="N175" s="227">
        <v>59125</v>
      </c>
    </row>
    <row r="176" spans="1:14" ht="25.5" x14ac:dyDescent="0.25">
      <c r="A176" s="138"/>
      <c r="B176" s="177"/>
      <c r="C176" s="198" t="s">
        <v>395</v>
      </c>
      <c r="D176" s="198" t="s">
        <v>386</v>
      </c>
      <c r="E176" s="198" t="s">
        <v>210</v>
      </c>
      <c r="F176" s="199" t="s">
        <v>354</v>
      </c>
      <c r="G176" s="224"/>
      <c r="H176" s="225">
        <v>4119.8</v>
      </c>
      <c r="I176" s="226"/>
      <c r="J176" s="225">
        <v>8239.6</v>
      </c>
      <c r="K176" s="226"/>
      <c r="L176" s="225">
        <v>12359.4</v>
      </c>
      <c r="M176" s="226"/>
      <c r="N176" s="227">
        <v>17852.48</v>
      </c>
    </row>
    <row r="177" spans="1:14" ht="38.25" x14ac:dyDescent="0.25">
      <c r="A177" s="138"/>
      <c r="B177" s="177"/>
      <c r="C177" s="198" t="s">
        <v>396</v>
      </c>
      <c r="D177" s="198" t="s">
        <v>384</v>
      </c>
      <c r="E177" s="198" t="s">
        <v>397</v>
      </c>
      <c r="F177" s="199" t="s">
        <v>354</v>
      </c>
      <c r="G177" s="224"/>
      <c r="H177" s="225">
        <v>1984.62</v>
      </c>
      <c r="I177" s="226"/>
      <c r="J177" s="225">
        <v>3969.24</v>
      </c>
      <c r="K177" s="226"/>
      <c r="L177" s="225">
        <v>5953.86</v>
      </c>
      <c r="M177" s="226"/>
      <c r="N177" s="227">
        <v>8600</v>
      </c>
    </row>
    <row r="178" spans="1:14" ht="25.5" x14ac:dyDescent="0.25">
      <c r="A178" s="138"/>
      <c r="B178" s="177"/>
      <c r="C178" s="198" t="s">
        <v>398</v>
      </c>
      <c r="D178" s="198" t="s">
        <v>386</v>
      </c>
      <c r="E178" s="198" t="s">
        <v>387</v>
      </c>
      <c r="F178" s="199" t="s">
        <v>354</v>
      </c>
      <c r="G178" s="224"/>
      <c r="H178" s="225">
        <v>623.08000000000004</v>
      </c>
      <c r="I178" s="226"/>
      <c r="J178" s="225">
        <v>1246.1600000000001</v>
      </c>
      <c r="K178" s="226"/>
      <c r="L178" s="225">
        <v>1869.24</v>
      </c>
      <c r="M178" s="226"/>
      <c r="N178" s="227">
        <v>2700</v>
      </c>
    </row>
    <row r="179" spans="1:14" ht="25.5" x14ac:dyDescent="0.25">
      <c r="A179" s="138"/>
      <c r="B179" s="177"/>
      <c r="C179" s="198" t="s">
        <v>399</v>
      </c>
      <c r="D179" s="198" t="s">
        <v>384</v>
      </c>
      <c r="E179" s="198" t="s">
        <v>400</v>
      </c>
      <c r="F179" s="199" t="s">
        <v>354</v>
      </c>
      <c r="G179" s="224"/>
      <c r="H179" s="225">
        <v>2649.67</v>
      </c>
      <c r="I179" s="226"/>
      <c r="J179" s="225">
        <v>5299.34</v>
      </c>
      <c r="K179" s="226"/>
      <c r="L179" s="225">
        <v>7949.01</v>
      </c>
      <c r="M179" s="226"/>
      <c r="N179" s="227">
        <v>11481.91</v>
      </c>
    </row>
    <row r="180" spans="1:14" ht="25.5" x14ac:dyDescent="0.25">
      <c r="A180" s="138"/>
      <c r="B180" s="177"/>
      <c r="C180" s="198" t="s">
        <v>401</v>
      </c>
      <c r="D180" s="198" t="s">
        <v>386</v>
      </c>
      <c r="E180" s="198" t="s">
        <v>387</v>
      </c>
      <c r="F180" s="199" t="s">
        <v>354</v>
      </c>
      <c r="G180" s="224"/>
      <c r="H180" s="225">
        <v>692.31</v>
      </c>
      <c r="I180" s="226"/>
      <c r="J180" s="225">
        <v>1384.62</v>
      </c>
      <c r="K180" s="226"/>
      <c r="L180" s="225">
        <v>2076.9299999999998</v>
      </c>
      <c r="M180" s="226"/>
      <c r="N180" s="227">
        <v>3000</v>
      </c>
    </row>
    <row r="181" spans="1:14" ht="25.5" x14ac:dyDescent="0.25">
      <c r="A181" s="138"/>
      <c r="B181" s="177"/>
      <c r="C181" s="198" t="s">
        <v>402</v>
      </c>
      <c r="D181" s="198" t="s">
        <v>386</v>
      </c>
      <c r="E181" s="198" t="s">
        <v>387</v>
      </c>
      <c r="F181" s="199" t="s">
        <v>354</v>
      </c>
      <c r="G181" s="224"/>
      <c r="H181" s="225">
        <v>207.69</v>
      </c>
      <c r="I181" s="226"/>
      <c r="J181" s="225">
        <v>415.38</v>
      </c>
      <c r="K181" s="226"/>
      <c r="L181" s="225">
        <v>623.07000000000005</v>
      </c>
      <c r="M181" s="226"/>
      <c r="N181" s="227">
        <v>900</v>
      </c>
    </row>
    <row r="182" spans="1:14" ht="38.25" x14ac:dyDescent="0.25">
      <c r="A182" s="138"/>
      <c r="B182" s="177"/>
      <c r="C182" s="198" t="s">
        <v>403</v>
      </c>
      <c r="D182" s="198" t="s">
        <v>384</v>
      </c>
      <c r="E182" s="198" t="s">
        <v>404</v>
      </c>
      <c r="F182" s="199" t="s">
        <v>354</v>
      </c>
      <c r="G182" s="224"/>
      <c r="H182" s="225">
        <v>1153.8499999999999</v>
      </c>
      <c r="I182" s="226"/>
      <c r="J182" s="225">
        <v>2307.6999999999998</v>
      </c>
      <c r="K182" s="226"/>
      <c r="L182" s="225">
        <v>3461.55</v>
      </c>
      <c r="M182" s="226"/>
      <c r="N182" s="227">
        <v>5000</v>
      </c>
    </row>
    <row r="183" spans="1:14" ht="25.5" x14ac:dyDescent="0.25">
      <c r="A183" s="138"/>
      <c r="B183" s="177"/>
      <c r="C183" s="198" t="s">
        <v>405</v>
      </c>
      <c r="D183" s="198" t="s">
        <v>386</v>
      </c>
      <c r="E183" s="198" t="s">
        <v>387</v>
      </c>
      <c r="F183" s="199" t="s">
        <v>354</v>
      </c>
      <c r="G183" s="224"/>
      <c r="H183" s="225">
        <v>346.15</v>
      </c>
      <c r="I183" s="226"/>
      <c r="J183" s="225">
        <v>692.3</v>
      </c>
      <c r="K183" s="226"/>
      <c r="L183" s="225">
        <v>1038.45</v>
      </c>
      <c r="M183" s="226"/>
      <c r="N183" s="227">
        <v>1500</v>
      </c>
    </row>
    <row r="184" spans="1:14" ht="25.5" x14ac:dyDescent="0.25">
      <c r="A184" s="138"/>
      <c r="B184" s="177"/>
      <c r="C184" s="198" t="s">
        <v>406</v>
      </c>
      <c r="D184" s="198" t="s">
        <v>384</v>
      </c>
      <c r="E184" s="198" t="s">
        <v>210</v>
      </c>
      <c r="F184" s="199" t="s">
        <v>354</v>
      </c>
      <c r="G184" s="224"/>
      <c r="H184" s="225">
        <v>11817.69</v>
      </c>
      <c r="I184" s="226"/>
      <c r="J184" s="225">
        <v>23635.38</v>
      </c>
      <c r="K184" s="226"/>
      <c r="L184" s="225">
        <v>35453.07</v>
      </c>
      <c r="M184" s="226"/>
      <c r="N184" s="227">
        <v>51210</v>
      </c>
    </row>
    <row r="185" spans="1:14" ht="25.5" x14ac:dyDescent="0.25">
      <c r="A185" s="138"/>
      <c r="B185" s="177"/>
      <c r="C185" s="198" t="s">
        <v>407</v>
      </c>
      <c r="D185" s="198" t="s">
        <v>386</v>
      </c>
      <c r="E185" s="198" t="s">
        <v>210</v>
      </c>
      <c r="F185" s="199" t="s">
        <v>354</v>
      </c>
      <c r="G185" s="224"/>
      <c r="H185" s="225">
        <v>3507.69</v>
      </c>
      <c r="I185" s="226"/>
      <c r="J185" s="225">
        <v>7015.38</v>
      </c>
      <c r="K185" s="226"/>
      <c r="L185" s="225">
        <v>10523.07</v>
      </c>
      <c r="M185" s="226"/>
      <c r="N185" s="227">
        <v>15200</v>
      </c>
    </row>
    <row r="186" spans="1:14" ht="51" x14ac:dyDescent="0.25">
      <c r="A186" s="138"/>
      <c r="B186" s="177"/>
      <c r="C186" s="198" t="s">
        <v>408</v>
      </c>
      <c r="D186" s="198" t="s">
        <v>384</v>
      </c>
      <c r="E186" s="198" t="s">
        <v>392</v>
      </c>
      <c r="F186" s="199" t="s">
        <v>354</v>
      </c>
      <c r="G186" s="224"/>
      <c r="H186" s="225">
        <v>37095.15</v>
      </c>
      <c r="I186" s="226"/>
      <c r="J186" s="225">
        <v>74190.3</v>
      </c>
      <c r="K186" s="226"/>
      <c r="L186" s="225">
        <v>111285.45</v>
      </c>
      <c r="M186" s="226"/>
      <c r="N186" s="227">
        <v>160745.67000000001</v>
      </c>
    </row>
    <row r="187" spans="1:14" ht="25.5" x14ac:dyDescent="0.25">
      <c r="A187" s="138"/>
      <c r="B187" s="177"/>
      <c r="C187" s="198" t="s">
        <v>409</v>
      </c>
      <c r="D187" s="198" t="s">
        <v>386</v>
      </c>
      <c r="E187" s="198" t="s">
        <v>210</v>
      </c>
      <c r="F187" s="199" t="s">
        <v>354</v>
      </c>
      <c r="G187" s="224"/>
      <c r="H187" s="225">
        <v>10271.15</v>
      </c>
      <c r="I187" s="226"/>
      <c r="J187" s="225">
        <v>20542.3</v>
      </c>
      <c r="K187" s="226"/>
      <c r="L187" s="225">
        <v>30813.45</v>
      </c>
      <c r="M187" s="226"/>
      <c r="N187" s="227">
        <v>44508.32</v>
      </c>
    </row>
    <row r="188" spans="1:14" ht="25.5" x14ac:dyDescent="0.25">
      <c r="A188" s="138"/>
      <c r="B188" s="177"/>
      <c r="C188" s="198" t="s">
        <v>410</v>
      </c>
      <c r="D188" s="198" t="s">
        <v>384</v>
      </c>
      <c r="E188" s="198" t="s">
        <v>210</v>
      </c>
      <c r="F188" s="199" t="s">
        <v>354</v>
      </c>
      <c r="G188" s="224"/>
      <c r="H188" s="225">
        <v>6281.54</v>
      </c>
      <c r="I188" s="226"/>
      <c r="J188" s="225">
        <v>12563.08</v>
      </c>
      <c r="K188" s="226"/>
      <c r="L188" s="225">
        <v>18844.62</v>
      </c>
      <c r="M188" s="226"/>
      <c r="N188" s="227">
        <v>27220</v>
      </c>
    </row>
    <row r="189" spans="1:14" ht="25.5" x14ac:dyDescent="0.25">
      <c r="A189" s="138"/>
      <c r="B189" s="177"/>
      <c r="C189" s="198" t="s">
        <v>411</v>
      </c>
      <c r="D189" s="198" t="s">
        <v>386</v>
      </c>
      <c r="E189" s="198" t="s">
        <v>387</v>
      </c>
      <c r="F189" s="199" t="s">
        <v>354</v>
      </c>
      <c r="G189" s="224"/>
      <c r="H189" s="225">
        <v>1859.88</v>
      </c>
      <c r="I189" s="226"/>
      <c r="J189" s="225">
        <v>3719.76</v>
      </c>
      <c r="K189" s="226"/>
      <c r="L189" s="225">
        <v>5579.64</v>
      </c>
      <c r="M189" s="226"/>
      <c r="N189" s="227">
        <v>8059.5</v>
      </c>
    </row>
    <row r="190" spans="1:14" ht="25.5" x14ac:dyDescent="0.25">
      <c r="A190" s="138"/>
      <c r="B190" s="177"/>
      <c r="C190" s="198" t="s">
        <v>412</v>
      </c>
      <c r="D190" s="198" t="s">
        <v>384</v>
      </c>
      <c r="E190" s="198" t="s">
        <v>210</v>
      </c>
      <c r="F190" s="199" t="s">
        <v>354</v>
      </c>
      <c r="G190" s="224"/>
      <c r="H190" s="225">
        <v>5907.69</v>
      </c>
      <c r="I190" s="226"/>
      <c r="J190" s="225">
        <v>11815.38</v>
      </c>
      <c r="K190" s="226"/>
      <c r="L190" s="225">
        <v>17723.07</v>
      </c>
      <c r="M190" s="226"/>
      <c r="N190" s="227">
        <v>25600</v>
      </c>
    </row>
    <row r="191" spans="1:14" ht="25.5" x14ac:dyDescent="0.25">
      <c r="A191" s="138"/>
      <c r="B191" s="177"/>
      <c r="C191" s="198" t="s">
        <v>413</v>
      </c>
      <c r="D191" s="198" t="s">
        <v>386</v>
      </c>
      <c r="E191" s="198" t="s">
        <v>387</v>
      </c>
      <c r="F191" s="199" t="s">
        <v>354</v>
      </c>
      <c r="G191" s="224"/>
      <c r="H191" s="225">
        <v>1753.85</v>
      </c>
      <c r="I191" s="226"/>
      <c r="J191" s="225">
        <v>3507.7</v>
      </c>
      <c r="K191" s="226"/>
      <c r="L191" s="225">
        <v>5261.55</v>
      </c>
      <c r="M191" s="226"/>
      <c r="N191" s="227">
        <v>7600</v>
      </c>
    </row>
    <row r="192" spans="1:14" ht="25.5" x14ac:dyDescent="0.25">
      <c r="A192" s="138"/>
      <c r="B192" s="177"/>
      <c r="C192" s="198" t="s">
        <v>414</v>
      </c>
      <c r="D192" s="198" t="s">
        <v>384</v>
      </c>
      <c r="E192" s="198" t="s">
        <v>210</v>
      </c>
      <c r="F192" s="199" t="s">
        <v>354</v>
      </c>
      <c r="G192" s="224"/>
      <c r="H192" s="225">
        <v>10976.94</v>
      </c>
      <c r="I192" s="226"/>
      <c r="J192" s="225">
        <v>21953.88</v>
      </c>
      <c r="K192" s="226"/>
      <c r="L192" s="225">
        <v>32930.82</v>
      </c>
      <c r="M192" s="226"/>
      <c r="N192" s="227">
        <v>47566.720000000001</v>
      </c>
    </row>
    <row r="193" spans="1:14" ht="25.5" x14ac:dyDescent="0.25">
      <c r="A193" s="138"/>
      <c r="B193" s="177"/>
      <c r="C193" s="178" t="s">
        <v>415</v>
      </c>
      <c r="D193" s="178" t="s">
        <v>386</v>
      </c>
      <c r="E193" s="178" t="s">
        <v>387</v>
      </c>
      <c r="F193" s="182" t="s">
        <v>354</v>
      </c>
      <c r="G193" s="214"/>
      <c r="H193" s="218">
        <v>3230.77</v>
      </c>
      <c r="I193" s="216"/>
      <c r="J193" s="218">
        <v>6461.54</v>
      </c>
      <c r="K193" s="216"/>
      <c r="L193" s="218">
        <v>9692.31</v>
      </c>
      <c r="M193" s="216"/>
      <c r="N193" s="220">
        <v>14000</v>
      </c>
    </row>
    <row r="194" spans="1:14" x14ac:dyDescent="0.25">
      <c r="A194" s="138" t="s">
        <v>66</v>
      </c>
      <c r="B194" s="137" t="s">
        <v>65</v>
      </c>
      <c r="C194" s="180"/>
      <c r="D194" s="180"/>
      <c r="E194" s="180"/>
      <c r="F194" s="232"/>
      <c r="G194" s="70">
        <v>6799.57</v>
      </c>
      <c r="H194" s="72">
        <f>SUM(H195:H207)</f>
        <v>13205.32</v>
      </c>
      <c r="I194" s="72">
        <v>18013.419999999998</v>
      </c>
      <c r="J194" s="72">
        <f>SUM(J195:J207)</f>
        <v>26410.639999999999</v>
      </c>
      <c r="K194" s="72">
        <v>26197.72</v>
      </c>
      <c r="L194" s="72">
        <f>SUM(L195:L207)</f>
        <v>39615.959999999992</v>
      </c>
      <c r="M194" s="72">
        <v>44115.17</v>
      </c>
      <c r="N194" s="74">
        <f>SUM(N195:N207)</f>
        <v>57139.729999999996</v>
      </c>
    </row>
    <row r="195" spans="1:14" ht="25.5" x14ac:dyDescent="0.25">
      <c r="A195" s="138"/>
      <c r="B195" s="177"/>
      <c r="C195" s="191" t="s">
        <v>416</v>
      </c>
      <c r="D195" s="191" t="s">
        <v>417</v>
      </c>
      <c r="E195" s="191" t="s">
        <v>418</v>
      </c>
      <c r="F195" s="193" t="s">
        <v>354</v>
      </c>
      <c r="G195" s="215"/>
      <c r="H195" s="222">
        <v>1170.77</v>
      </c>
      <c r="I195" s="217"/>
      <c r="J195" s="222">
        <v>2341.54</v>
      </c>
      <c r="K195" s="217"/>
      <c r="L195" s="222">
        <v>3512.31</v>
      </c>
      <c r="M195" s="217"/>
      <c r="N195" s="223">
        <v>5073.32</v>
      </c>
    </row>
    <row r="196" spans="1:14" ht="25.5" x14ac:dyDescent="0.25">
      <c r="A196" s="138"/>
      <c r="B196" s="177"/>
      <c r="C196" s="198" t="s">
        <v>419</v>
      </c>
      <c r="D196" s="198" t="s">
        <v>417</v>
      </c>
      <c r="E196" s="198" t="s">
        <v>418</v>
      </c>
      <c r="F196" s="199" t="s">
        <v>354</v>
      </c>
      <c r="G196" s="224"/>
      <c r="H196" s="225">
        <v>3034.43</v>
      </c>
      <c r="I196" s="226"/>
      <c r="J196" s="225">
        <v>6068.86</v>
      </c>
      <c r="K196" s="226"/>
      <c r="L196" s="225">
        <v>9103.2900000000009</v>
      </c>
      <c r="M196" s="226"/>
      <c r="N196" s="227">
        <v>13149.18</v>
      </c>
    </row>
    <row r="197" spans="1:14" ht="25.5" x14ac:dyDescent="0.25">
      <c r="A197" s="138"/>
      <c r="B197" s="177"/>
      <c r="C197" s="198" t="s">
        <v>420</v>
      </c>
      <c r="D197" s="198" t="s">
        <v>421</v>
      </c>
      <c r="E197" s="198" t="s">
        <v>422</v>
      </c>
      <c r="F197" s="199" t="s">
        <v>189</v>
      </c>
      <c r="G197" s="224"/>
      <c r="H197" s="225">
        <v>250</v>
      </c>
      <c r="I197" s="226"/>
      <c r="J197" s="225">
        <v>500</v>
      </c>
      <c r="K197" s="226"/>
      <c r="L197" s="225">
        <v>750</v>
      </c>
      <c r="M197" s="226"/>
      <c r="N197" s="227">
        <v>1000</v>
      </c>
    </row>
    <row r="198" spans="1:14" ht="25.5" x14ac:dyDescent="0.25">
      <c r="A198" s="138"/>
      <c r="B198" s="177"/>
      <c r="C198" s="198" t="s">
        <v>423</v>
      </c>
      <c r="D198" s="198" t="s">
        <v>417</v>
      </c>
      <c r="E198" s="198" t="s">
        <v>418</v>
      </c>
      <c r="F198" s="199" t="s">
        <v>354</v>
      </c>
      <c r="G198" s="224"/>
      <c r="H198" s="225">
        <v>738.46</v>
      </c>
      <c r="I198" s="226"/>
      <c r="J198" s="225">
        <v>1476.92</v>
      </c>
      <c r="K198" s="226"/>
      <c r="L198" s="225">
        <v>2215.38</v>
      </c>
      <c r="M198" s="226"/>
      <c r="N198" s="227">
        <v>3200</v>
      </c>
    </row>
    <row r="199" spans="1:14" ht="25.5" x14ac:dyDescent="0.25">
      <c r="A199" s="138"/>
      <c r="B199" s="177"/>
      <c r="C199" s="198" t="s">
        <v>424</v>
      </c>
      <c r="D199" s="198" t="s">
        <v>417</v>
      </c>
      <c r="E199" s="198" t="s">
        <v>418</v>
      </c>
      <c r="F199" s="199" t="s">
        <v>354</v>
      </c>
      <c r="G199" s="224"/>
      <c r="H199" s="225">
        <v>37.85</v>
      </c>
      <c r="I199" s="226"/>
      <c r="J199" s="225">
        <v>75.7</v>
      </c>
      <c r="K199" s="226"/>
      <c r="L199" s="225">
        <v>113.55</v>
      </c>
      <c r="M199" s="226"/>
      <c r="N199" s="227">
        <v>164</v>
      </c>
    </row>
    <row r="200" spans="1:14" ht="25.5" x14ac:dyDescent="0.25">
      <c r="A200" s="138"/>
      <c r="B200" s="177"/>
      <c r="C200" s="198" t="s">
        <v>425</v>
      </c>
      <c r="D200" s="198" t="s">
        <v>417</v>
      </c>
      <c r="E200" s="198" t="s">
        <v>418</v>
      </c>
      <c r="F200" s="199" t="s">
        <v>354</v>
      </c>
      <c r="G200" s="224"/>
      <c r="H200" s="225">
        <v>1162.19</v>
      </c>
      <c r="I200" s="226"/>
      <c r="J200" s="225">
        <v>2324.38</v>
      </c>
      <c r="K200" s="226"/>
      <c r="L200" s="225">
        <v>3486.57</v>
      </c>
      <c r="M200" s="226"/>
      <c r="N200" s="227">
        <v>5036.1499999999996</v>
      </c>
    </row>
    <row r="201" spans="1:14" ht="25.5" x14ac:dyDescent="0.25">
      <c r="A201" s="138"/>
      <c r="B201" s="177"/>
      <c r="C201" s="198" t="s">
        <v>426</v>
      </c>
      <c r="D201" s="198" t="s">
        <v>417</v>
      </c>
      <c r="E201" s="198" t="s">
        <v>418</v>
      </c>
      <c r="F201" s="199" t="s">
        <v>354</v>
      </c>
      <c r="G201" s="224"/>
      <c r="H201" s="225">
        <v>177.69</v>
      </c>
      <c r="I201" s="226"/>
      <c r="J201" s="225">
        <v>355.38</v>
      </c>
      <c r="K201" s="226"/>
      <c r="L201" s="225">
        <v>533.07000000000005</v>
      </c>
      <c r="M201" s="226"/>
      <c r="N201" s="227">
        <v>770</v>
      </c>
    </row>
    <row r="202" spans="1:14" ht="25.5" x14ac:dyDescent="0.25">
      <c r="A202" s="138"/>
      <c r="B202" s="177"/>
      <c r="C202" s="198" t="s">
        <v>427</v>
      </c>
      <c r="D202" s="198" t="s">
        <v>417</v>
      </c>
      <c r="E202" s="198" t="s">
        <v>418</v>
      </c>
      <c r="F202" s="199" t="s">
        <v>354</v>
      </c>
      <c r="G202" s="224"/>
      <c r="H202" s="225">
        <v>115.38</v>
      </c>
      <c r="I202" s="226"/>
      <c r="J202" s="225">
        <v>230.76</v>
      </c>
      <c r="K202" s="226"/>
      <c r="L202" s="225">
        <v>346.14</v>
      </c>
      <c r="M202" s="226"/>
      <c r="N202" s="227">
        <v>500</v>
      </c>
    </row>
    <row r="203" spans="1:14" ht="25.5" x14ac:dyDescent="0.25">
      <c r="A203" s="138"/>
      <c r="B203" s="177"/>
      <c r="C203" s="198" t="s">
        <v>428</v>
      </c>
      <c r="D203" s="198" t="s">
        <v>417</v>
      </c>
      <c r="E203" s="198" t="s">
        <v>418</v>
      </c>
      <c r="F203" s="199" t="s">
        <v>354</v>
      </c>
      <c r="G203" s="224"/>
      <c r="H203" s="225">
        <v>1015.38</v>
      </c>
      <c r="I203" s="226"/>
      <c r="J203" s="225">
        <v>2030.76</v>
      </c>
      <c r="K203" s="226"/>
      <c r="L203" s="225">
        <v>3046.14</v>
      </c>
      <c r="M203" s="226"/>
      <c r="N203" s="227">
        <v>4400</v>
      </c>
    </row>
    <row r="204" spans="1:14" ht="25.5" x14ac:dyDescent="0.25">
      <c r="A204" s="138"/>
      <c r="B204" s="177"/>
      <c r="C204" s="198" t="s">
        <v>429</v>
      </c>
      <c r="D204" s="198" t="s">
        <v>417</v>
      </c>
      <c r="E204" s="198" t="s">
        <v>418</v>
      </c>
      <c r="F204" s="199" t="s">
        <v>354</v>
      </c>
      <c r="G204" s="224"/>
      <c r="H204" s="225">
        <v>3329.63</v>
      </c>
      <c r="I204" s="226"/>
      <c r="J204" s="225">
        <v>6659.26</v>
      </c>
      <c r="K204" s="226"/>
      <c r="L204" s="225">
        <v>9988.89</v>
      </c>
      <c r="M204" s="226"/>
      <c r="N204" s="227">
        <v>14428.38</v>
      </c>
    </row>
    <row r="205" spans="1:14" ht="25.5" x14ac:dyDescent="0.25">
      <c r="A205" s="138"/>
      <c r="B205" s="177"/>
      <c r="C205" s="198" t="s">
        <v>430</v>
      </c>
      <c r="D205" s="198" t="s">
        <v>417</v>
      </c>
      <c r="E205" s="198" t="s">
        <v>418</v>
      </c>
      <c r="F205" s="199" t="s">
        <v>354</v>
      </c>
      <c r="G205" s="224"/>
      <c r="H205" s="225">
        <v>535.08000000000004</v>
      </c>
      <c r="I205" s="226"/>
      <c r="J205" s="225">
        <v>1070.1600000000001</v>
      </c>
      <c r="K205" s="226"/>
      <c r="L205" s="225">
        <v>1605.24</v>
      </c>
      <c r="M205" s="226"/>
      <c r="N205" s="227">
        <v>2318.6999999999998</v>
      </c>
    </row>
    <row r="206" spans="1:14" ht="25.5" x14ac:dyDescent="0.25">
      <c r="A206" s="138"/>
      <c r="B206" s="177"/>
      <c r="C206" s="198" t="s">
        <v>431</v>
      </c>
      <c r="D206" s="198" t="s">
        <v>417</v>
      </c>
      <c r="E206" s="198" t="s">
        <v>418</v>
      </c>
      <c r="F206" s="199" t="s">
        <v>354</v>
      </c>
      <c r="G206" s="224"/>
      <c r="H206" s="225">
        <v>738.46</v>
      </c>
      <c r="I206" s="226"/>
      <c r="J206" s="225">
        <v>1476.92</v>
      </c>
      <c r="K206" s="226"/>
      <c r="L206" s="225">
        <v>2215.38</v>
      </c>
      <c r="M206" s="226"/>
      <c r="N206" s="227">
        <v>3200</v>
      </c>
    </row>
    <row r="207" spans="1:14" ht="25.5" x14ac:dyDescent="0.25">
      <c r="A207" s="138"/>
      <c r="B207" s="177"/>
      <c r="C207" s="178" t="s">
        <v>432</v>
      </c>
      <c r="D207" s="178" t="s">
        <v>417</v>
      </c>
      <c r="E207" s="178" t="s">
        <v>418</v>
      </c>
      <c r="F207" s="182" t="s">
        <v>354</v>
      </c>
      <c r="G207" s="214"/>
      <c r="H207" s="218">
        <v>900</v>
      </c>
      <c r="I207" s="216"/>
      <c r="J207" s="218">
        <v>1800</v>
      </c>
      <c r="K207" s="216"/>
      <c r="L207" s="218">
        <v>2700</v>
      </c>
      <c r="M207" s="216"/>
      <c r="N207" s="220">
        <v>3900</v>
      </c>
    </row>
    <row r="208" spans="1:14" x14ac:dyDescent="0.25">
      <c r="A208" s="138" t="s">
        <v>68</v>
      </c>
      <c r="B208" s="137" t="s">
        <v>67</v>
      </c>
      <c r="C208" s="180"/>
      <c r="D208" s="180"/>
      <c r="E208" s="180"/>
      <c r="F208" s="232"/>
      <c r="G208" s="153">
        <v>335785.72</v>
      </c>
      <c r="H208" s="154">
        <f>SUM(H209:H311)</f>
        <v>538112.83999999973</v>
      </c>
      <c r="I208" s="154">
        <v>670288.46</v>
      </c>
      <c r="J208" s="154">
        <f>SUM(J209:J311)</f>
        <v>1076225.6799999995</v>
      </c>
      <c r="K208" s="154">
        <v>951165.01</v>
      </c>
      <c r="L208" s="154">
        <f>SUM(L209:L311)</f>
        <v>1614338.5199999998</v>
      </c>
      <c r="M208" s="154">
        <v>1346976.47</v>
      </c>
      <c r="N208" s="155">
        <f>SUM(N209:N311)</f>
        <v>2152451.1699999995</v>
      </c>
    </row>
    <row r="209" spans="1:14" ht="25.5" x14ac:dyDescent="0.25">
      <c r="A209" s="138"/>
      <c r="B209" s="177"/>
      <c r="C209" s="191" t="s">
        <v>433</v>
      </c>
      <c r="D209" s="191" t="s">
        <v>434</v>
      </c>
      <c r="E209" s="191" t="s">
        <v>435</v>
      </c>
      <c r="F209" s="193" t="s">
        <v>189</v>
      </c>
      <c r="G209" s="234"/>
      <c r="H209" s="239">
        <v>14915.2</v>
      </c>
      <c r="I209" s="236"/>
      <c r="J209" s="239">
        <v>29830.400000000001</v>
      </c>
      <c r="K209" s="236"/>
      <c r="L209" s="239">
        <v>44745.599999999999</v>
      </c>
      <c r="M209" s="236"/>
      <c r="N209" s="240">
        <v>59660.800000000003</v>
      </c>
    </row>
    <row r="210" spans="1:14" ht="25.5" x14ac:dyDescent="0.25">
      <c r="A210" s="138"/>
      <c r="B210" s="177"/>
      <c r="C210" s="198" t="s">
        <v>436</v>
      </c>
      <c r="D210" s="198" t="s">
        <v>434</v>
      </c>
      <c r="E210" s="198" t="s">
        <v>437</v>
      </c>
      <c r="F210" s="199" t="s">
        <v>189</v>
      </c>
      <c r="G210" s="241"/>
      <c r="H210" s="242">
        <v>350</v>
      </c>
      <c r="I210" s="243"/>
      <c r="J210" s="242">
        <v>700</v>
      </c>
      <c r="K210" s="243"/>
      <c r="L210" s="242">
        <v>1050</v>
      </c>
      <c r="M210" s="243"/>
      <c r="N210" s="244">
        <v>1400</v>
      </c>
    </row>
    <row r="211" spans="1:14" ht="51" x14ac:dyDescent="0.25">
      <c r="A211" s="138"/>
      <c r="B211" s="177"/>
      <c r="C211" s="198" t="s">
        <v>438</v>
      </c>
      <c r="D211" s="198" t="s">
        <v>434</v>
      </c>
      <c r="E211" s="198" t="s">
        <v>439</v>
      </c>
      <c r="F211" s="199" t="s">
        <v>189</v>
      </c>
      <c r="G211" s="241"/>
      <c r="H211" s="242">
        <v>2750</v>
      </c>
      <c r="I211" s="243"/>
      <c r="J211" s="242">
        <v>5500</v>
      </c>
      <c r="K211" s="243"/>
      <c r="L211" s="242">
        <v>8250</v>
      </c>
      <c r="M211" s="243"/>
      <c r="N211" s="244">
        <v>11000</v>
      </c>
    </row>
    <row r="212" spans="1:14" ht="25.5" x14ac:dyDescent="0.25">
      <c r="A212" s="138"/>
      <c r="B212" s="177"/>
      <c r="C212" s="198" t="s">
        <v>440</v>
      </c>
      <c r="D212" s="198" t="s">
        <v>441</v>
      </c>
      <c r="E212" s="198" t="s">
        <v>210</v>
      </c>
      <c r="F212" s="199" t="s">
        <v>189</v>
      </c>
      <c r="G212" s="241"/>
      <c r="H212" s="242">
        <v>1005.87</v>
      </c>
      <c r="I212" s="243"/>
      <c r="J212" s="242">
        <v>2011.74</v>
      </c>
      <c r="K212" s="243"/>
      <c r="L212" s="242">
        <v>3017.61</v>
      </c>
      <c r="M212" s="243"/>
      <c r="N212" s="244">
        <v>4023.48</v>
      </c>
    </row>
    <row r="213" spans="1:14" ht="25.5" x14ac:dyDescent="0.25">
      <c r="A213" s="138"/>
      <c r="B213" s="177"/>
      <c r="C213" s="198" t="s">
        <v>442</v>
      </c>
      <c r="D213" s="198" t="s">
        <v>441</v>
      </c>
      <c r="E213" s="198" t="s">
        <v>210</v>
      </c>
      <c r="F213" s="199" t="s">
        <v>189</v>
      </c>
      <c r="G213" s="241"/>
      <c r="H213" s="242">
        <v>700</v>
      </c>
      <c r="I213" s="243"/>
      <c r="J213" s="242">
        <v>1400</v>
      </c>
      <c r="K213" s="243"/>
      <c r="L213" s="242">
        <v>2100</v>
      </c>
      <c r="M213" s="243"/>
      <c r="N213" s="244">
        <v>2800</v>
      </c>
    </row>
    <row r="214" spans="1:14" x14ac:dyDescent="0.25">
      <c r="A214" s="138"/>
      <c r="B214" s="177"/>
      <c r="C214" s="198" t="s">
        <v>443</v>
      </c>
      <c r="D214" s="198" t="s">
        <v>444</v>
      </c>
      <c r="E214" s="198" t="s">
        <v>210</v>
      </c>
      <c r="F214" s="199" t="s">
        <v>189</v>
      </c>
      <c r="G214" s="241"/>
      <c r="H214" s="242">
        <v>2909.7</v>
      </c>
      <c r="I214" s="243"/>
      <c r="J214" s="242">
        <v>5819.4</v>
      </c>
      <c r="K214" s="243"/>
      <c r="L214" s="242">
        <v>8729.1</v>
      </c>
      <c r="M214" s="243"/>
      <c r="N214" s="244">
        <v>11638.8</v>
      </c>
    </row>
    <row r="215" spans="1:14" ht="25.5" x14ac:dyDescent="0.25">
      <c r="A215" s="138"/>
      <c r="B215" s="177"/>
      <c r="C215" s="198" t="s">
        <v>445</v>
      </c>
      <c r="D215" s="198" t="s">
        <v>444</v>
      </c>
      <c r="E215" s="198" t="s">
        <v>210</v>
      </c>
      <c r="F215" s="199" t="s">
        <v>189</v>
      </c>
      <c r="G215" s="241"/>
      <c r="H215" s="242">
        <v>150</v>
      </c>
      <c r="I215" s="243"/>
      <c r="J215" s="242">
        <v>300</v>
      </c>
      <c r="K215" s="243"/>
      <c r="L215" s="242">
        <v>450</v>
      </c>
      <c r="M215" s="243"/>
      <c r="N215" s="244">
        <v>600</v>
      </c>
    </row>
    <row r="216" spans="1:14" ht="25.5" x14ac:dyDescent="0.25">
      <c r="A216" s="138"/>
      <c r="B216" s="177"/>
      <c r="C216" s="198" t="s">
        <v>446</v>
      </c>
      <c r="D216" s="198" t="s">
        <v>444</v>
      </c>
      <c r="E216" s="198" t="s">
        <v>210</v>
      </c>
      <c r="F216" s="199" t="s">
        <v>189</v>
      </c>
      <c r="G216" s="241"/>
      <c r="H216" s="242">
        <v>865.7</v>
      </c>
      <c r="I216" s="243"/>
      <c r="J216" s="242">
        <v>1731.4</v>
      </c>
      <c r="K216" s="243"/>
      <c r="L216" s="242">
        <v>2597.1</v>
      </c>
      <c r="M216" s="243"/>
      <c r="N216" s="244">
        <v>3462.78</v>
      </c>
    </row>
    <row r="217" spans="1:14" ht="25.5" x14ac:dyDescent="0.25">
      <c r="A217" s="138"/>
      <c r="B217" s="177"/>
      <c r="C217" s="198" t="s">
        <v>447</v>
      </c>
      <c r="D217" s="198" t="s">
        <v>444</v>
      </c>
      <c r="E217" s="198" t="s">
        <v>210</v>
      </c>
      <c r="F217" s="199" t="s">
        <v>189</v>
      </c>
      <c r="G217" s="241"/>
      <c r="H217" s="242">
        <v>1413.17</v>
      </c>
      <c r="I217" s="243"/>
      <c r="J217" s="242">
        <v>2826.34</v>
      </c>
      <c r="K217" s="243"/>
      <c r="L217" s="242">
        <v>4239.51</v>
      </c>
      <c r="M217" s="243"/>
      <c r="N217" s="244">
        <v>5652.66</v>
      </c>
    </row>
    <row r="218" spans="1:14" ht="38.25" x14ac:dyDescent="0.25">
      <c r="A218" s="138"/>
      <c r="B218" s="177"/>
      <c r="C218" s="198" t="s">
        <v>448</v>
      </c>
      <c r="D218" s="198" t="s">
        <v>444</v>
      </c>
      <c r="E218" s="198" t="s">
        <v>210</v>
      </c>
      <c r="F218" s="199" t="s">
        <v>189</v>
      </c>
      <c r="G218" s="241"/>
      <c r="H218" s="242">
        <v>10000</v>
      </c>
      <c r="I218" s="243"/>
      <c r="J218" s="242">
        <v>20000</v>
      </c>
      <c r="K218" s="243"/>
      <c r="L218" s="242">
        <v>30000</v>
      </c>
      <c r="M218" s="243"/>
      <c r="N218" s="244">
        <v>40000</v>
      </c>
    </row>
    <row r="219" spans="1:14" ht="38.25" x14ac:dyDescent="0.25">
      <c r="A219" s="138"/>
      <c r="B219" s="177"/>
      <c r="C219" s="198" t="s">
        <v>449</v>
      </c>
      <c r="D219" s="198" t="s">
        <v>450</v>
      </c>
      <c r="E219" s="198" t="s">
        <v>210</v>
      </c>
      <c r="F219" s="199" t="s">
        <v>189</v>
      </c>
      <c r="G219" s="241"/>
      <c r="H219" s="242">
        <v>352.75</v>
      </c>
      <c r="I219" s="243"/>
      <c r="J219" s="242">
        <v>705.5</v>
      </c>
      <c r="K219" s="243"/>
      <c r="L219" s="242">
        <v>1058.25</v>
      </c>
      <c r="M219" s="243"/>
      <c r="N219" s="244">
        <v>1411</v>
      </c>
    </row>
    <row r="220" spans="1:14" ht="38.25" x14ac:dyDescent="0.25">
      <c r="A220" s="138"/>
      <c r="B220" s="177"/>
      <c r="C220" s="198" t="s">
        <v>451</v>
      </c>
      <c r="D220" s="198" t="s">
        <v>452</v>
      </c>
      <c r="E220" s="198" t="s">
        <v>453</v>
      </c>
      <c r="F220" s="199" t="s">
        <v>189</v>
      </c>
      <c r="G220" s="241"/>
      <c r="H220" s="242">
        <v>2946.7</v>
      </c>
      <c r="I220" s="243"/>
      <c r="J220" s="242">
        <v>5893.4</v>
      </c>
      <c r="K220" s="243"/>
      <c r="L220" s="242">
        <v>8840.1</v>
      </c>
      <c r="M220" s="243"/>
      <c r="N220" s="244">
        <v>11786.8</v>
      </c>
    </row>
    <row r="221" spans="1:14" ht="25.5" x14ac:dyDescent="0.25">
      <c r="A221" s="138"/>
      <c r="B221" s="177"/>
      <c r="C221" s="198" t="s">
        <v>454</v>
      </c>
      <c r="D221" s="198" t="s">
        <v>455</v>
      </c>
      <c r="E221" s="198" t="s">
        <v>210</v>
      </c>
      <c r="F221" s="199" t="s">
        <v>189</v>
      </c>
      <c r="G221" s="241"/>
      <c r="H221" s="242">
        <v>6353.48</v>
      </c>
      <c r="I221" s="243"/>
      <c r="J221" s="242">
        <v>12706.96</v>
      </c>
      <c r="K221" s="243"/>
      <c r="L221" s="242">
        <v>19060.439999999999</v>
      </c>
      <c r="M221" s="243"/>
      <c r="N221" s="244">
        <v>25413.9</v>
      </c>
    </row>
    <row r="222" spans="1:14" ht="25.5" x14ac:dyDescent="0.25">
      <c r="A222" s="138"/>
      <c r="B222" s="177"/>
      <c r="C222" s="198" t="s">
        <v>456</v>
      </c>
      <c r="D222" s="198" t="s">
        <v>457</v>
      </c>
      <c r="E222" s="198" t="s">
        <v>210</v>
      </c>
      <c r="F222" s="199" t="s">
        <v>189</v>
      </c>
      <c r="G222" s="241"/>
      <c r="H222" s="242">
        <v>1670.14</v>
      </c>
      <c r="I222" s="243"/>
      <c r="J222" s="242">
        <v>3340.28</v>
      </c>
      <c r="K222" s="243"/>
      <c r="L222" s="242">
        <v>5010.42</v>
      </c>
      <c r="M222" s="243"/>
      <c r="N222" s="244">
        <v>6680.56</v>
      </c>
    </row>
    <row r="223" spans="1:14" ht="25.5" x14ac:dyDescent="0.25">
      <c r="A223" s="138"/>
      <c r="B223" s="177"/>
      <c r="C223" s="198" t="s">
        <v>458</v>
      </c>
      <c r="D223" s="198" t="s">
        <v>459</v>
      </c>
      <c r="E223" s="198" t="s">
        <v>210</v>
      </c>
      <c r="F223" s="199" t="s">
        <v>189</v>
      </c>
      <c r="G223" s="241"/>
      <c r="H223" s="242">
        <v>5798.25</v>
      </c>
      <c r="I223" s="243"/>
      <c r="J223" s="242">
        <v>11596.5</v>
      </c>
      <c r="K223" s="243"/>
      <c r="L223" s="242">
        <v>17394.75</v>
      </c>
      <c r="M223" s="243"/>
      <c r="N223" s="244">
        <v>23193</v>
      </c>
    </row>
    <row r="224" spans="1:14" ht="25.5" x14ac:dyDescent="0.25">
      <c r="A224" s="138"/>
      <c r="B224" s="177"/>
      <c r="C224" s="198" t="s">
        <v>460</v>
      </c>
      <c r="D224" s="198" t="s">
        <v>455</v>
      </c>
      <c r="E224" s="198" t="s">
        <v>210</v>
      </c>
      <c r="F224" s="199" t="s">
        <v>189</v>
      </c>
      <c r="G224" s="241"/>
      <c r="H224" s="242">
        <v>17319.57</v>
      </c>
      <c r="I224" s="243"/>
      <c r="J224" s="242">
        <v>34639.14</v>
      </c>
      <c r="K224" s="243"/>
      <c r="L224" s="242">
        <v>51958.71</v>
      </c>
      <c r="M224" s="243"/>
      <c r="N224" s="244">
        <v>69278.28</v>
      </c>
    </row>
    <row r="225" spans="1:14" ht="25.5" x14ac:dyDescent="0.25">
      <c r="A225" s="138"/>
      <c r="B225" s="177"/>
      <c r="C225" s="198" t="s">
        <v>461</v>
      </c>
      <c r="D225" s="198" t="s">
        <v>462</v>
      </c>
      <c r="E225" s="198" t="s">
        <v>463</v>
      </c>
      <c r="F225" s="199" t="s">
        <v>189</v>
      </c>
      <c r="G225" s="241"/>
      <c r="H225" s="242">
        <v>12371.01</v>
      </c>
      <c r="I225" s="243"/>
      <c r="J225" s="242">
        <v>24742.02</v>
      </c>
      <c r="K225" s="243"/>
      <c r="L225" s="242">
        <v>37113.03</v>
      </c>
      <c r="M225" s="243"/>
      <c r="N225" s="244">
        <v>49484.02</v>
      </c>
    </row>
    <row r="226" spans="1:14" ht="38.25" x14ac:dyDescent="0.25">
      <c r="A226" s="138"/>
      <c r="B226" s="177"/>
      <c r="C226" s="198" t="s">
        <v>464</v>
      </c>
      <c r="D226" s="198" t="s">
        <v>462</v>
      </c>
      <c r="E226" s="198" t="s">
        <v>463</v>
      </c>
      <c r="F226" s="199" t="s">
        <v>189</v>
      </c>
      <c r="G226" s="241"/>
      <c r="H226" s="242">
        <v>9394</v>
      </c>
      <c r="I226" s="243"/>
      <c r="J226" s="242">
        <v>18788</v>
      </c>
      <c r="K226" s="243"/>
      <c r="L226" s="242">
        <v>28182</v>
      </c>
      <c r="M226" s="243"/>
      <c r="N226" s="244">
        <v>37576</v>
      </c>
    </row>
    <row r="227" spans="1:14" ht="25.5" x14ac:dyDescent="0.25">
      <c r="A227" s="138"/>
      <c r="B227" s="177"/>
      <c r="C227" s="198" t="s">
        <v>465</v>
      </c>
      <c r="D227" s="198" t="s">
        <v>444</v>
      </c>
      <c r="E227" s="198" t="s">
        <v>210</v>
      </c>
      <c r="F227" s="199" t="s">
        <v>189</v>
      </c>
      <c r="G227" s="241"/>
      <c r="H227" s="242">
        <v>750</v>
      </c>
      <c r="I227" s="243"/>
      <c r="J227" s="242">
        <v>1500</v>
      </c>
      <c r="K227" s="243"/>
      <c r="L227" s="242">
        <v>2250</v>
      </c>
      <c r="M227" s="243"/>
      <c r="N227" s="244">
        <v>3000</v>
      </c>
    </row>
    <row r="228" spans="1:14" ht="25.5" x14ac:dyDescent="0.25">
      <c r="A228" s="138"/>
      <c r="B228" s="177"/>
      <c r="C228" s="198" t="s">
        <v>466</v>
      </c>
      <c r="D228" s="198" t="s">
        <v>467</v>
      </c>
      <c r="E228" s="198" t="s">
        <v>468</v>
      </c>
      <c r="F228" s="199" t="s">
        <v>189</v>
      </c>
      <c r="G228" s="241"/>
      <c r="H228" s="242">
        <v>3470.71</v>
      </c>
      <c r="I228" s="243"/>
      <c r="J228" s="242">
        <v>6941.42</v>
      </c>
      <c r="K228" s="243"/>
      <c r="L228" s="242">
        <v>10412.129999999999</v>
      </c>
      <c r="M228" s="243"/>
      <c r="N228" s="244">
        <v>13882.85</v>
      </c>
    </row>
    <row r="229" spans="1:14" ht="25.5" x14ac:dyDescent="0.25">
      <c r="A229" s="138"/>
      <c r="B229" s="177"/>
      <c r="C229" s="198" t="s">
        <v>469</v>
      </c>
      <c r="D229" s="198" t="s">
        <v>455</v>
      </c>
      <c r="E229" s="198" t="s">
        <v>210</v>
      </c>
      <c r="F229" s="199" t="s">
        <v>189</v>
      </c>
      <c r="G229" s="241"/>
      <c r="H229" s="242">
        <v>269.74</v>
      </c>
      <c r="I229" s="243"/>
      <c r="J229" s="242">
        <v>539.48</v>
      </c>
      <c r="K229" s="243"/>
      <c r="L229" s="242">
        <v>809.22</v>
      </c>
      <c r="M229" s="243"/>
      <c r="N229" s="244">
        <v>1078.97</v>
      </c>
    </row>
    <row r="230" spans="1:14" ht="25.5" x14ac:dyDescent="0.25">
      <c r="A230" s="138"/>
      <c r="B230" s="177"/>
      <c r="C230" s="198" t="s">
        <v>470</v>
      </c>
      <c r="D230" s="198" t="s">
        <v>467</v>
      </c>
      <c r="E230" s="198" t="s">
        <v>471</v>
      </c>
      <c r="F230" s="199" t="s">
        <v>189</v>
      </c>
      <c r="G230" s="241"/>
      <c r="H230" s="242">
        <v>2042.5</v>
      </c>
      <c r="I230" s="243"/>
      <c r="J230" s="242">
        <v>4085</v>
      </c>
      <c r="K230" s="243"/>
      <c r="L230" s="242">
        <v>6127.5</v>
      </c>
      <c r="M230" s="243"/>
      <c r="N230" s="244">
        <v>8170</v>
      </c>
    </row>
    <row r="231" spans="1:14" ht="25.5" x14ac:dyDescent="0.25">
      <c r="A231" s="138"/>
      <c r="B231" s="177"/>
      <c r="C231" s="198" t="s">
        <v>472</v>
      </c>
      <c r="D231" s="198" t="s">
        <v>467</v>
      </c>
      <c r="E231" s="198" t="s">
        <v>471</v>
      </c>
      <c r="F231" s="199" t="s">
        <v>189</v>
      </c>
      <c r="G231" s="241"/>
      <c r="H231" s="242">
        <v>538</v>
      </c>
      <c r="I231" s="243"/>
      <c r="J231" s="242">
        <v>1076</v>
      </c>
      <c r="K231" s="243"/>
      <c r="L231" s="242">
        <v>1614</v>
      </c>
      <c r="M231" s="243"/>
      <c r="N231" s="244">
        <v>2152</v>
      </c>
    </row>
    <row r="232" spans="1:14" ht="25.5" x14ac:dyDescent="0.25">
      <c r="A232" s="138"/>
      <c r="B232" s="177"/>
      <c r="C232" s="198" t="s">
        <v>473</v>
      </c>
      <c r="D232" s="198" t="s">
        <v>474</v>
      </c>
      <c r="E232" s="198" t="s">
        <v>475</v>
      </c>
      <c r="F232" s="199" t="s">
        <v>189</v>
      </c>
      <c r="G232" s="241"/>
      <c r="H232" s="242">
        <v>2079.83</v>
      </c>
      <c r="I232" s="243"/>
      <c r="J232" s="242">
        <v>4159.66</v>
      </c>
      <c r="K232" s="243"/>
      <c r="L232" s="242">
        <v>6239.49</v>
      </c>
      <c r="M232" s="243"/>
      <c r="N232" s="244">
        <v>8319.32</v>
      </c>
    </row>
    <row r="233" spans="1:14" ht="25.5" x14ac:dyDescent="0.25">
      <c r="A233" s="138"/>
      <c r="B233" s="177"/>
      <c r="C233" s="198" t="s">
        <v>476</v>
      </c>
      <c r="D233" s="198" t="s">
        <v>441</v>
      </c>
      <c r="E233" s="198" t="s">
        <v>210</v>
      </c>
      <c r="F233" s="199" t="s">
        <v>189</v>
      </c>
      <c r="G233" s="241"/>
      <c r="H233" s="242">
        <v>125</v>
      </c>
      <c r="I233" s="243"/>
      <c r="J233" s="242">
        <v>250</v>
      </c>
      <c r="K233" s="243"/>
      <c r="L233" s="242">
        <v>375</v>
      </c>
      <c r="M233" s="243"/>
      <c r="N233" s="244">
        <v>500</v>
      </c>
    </row>
    <row r="234" spans="1:14" ht="38.25" x14ac:dyDescent="0.25">
      <c r="A234" s="138"/>
      <c r="B234" s="177"/>
      <c r="C234" s="198" t="s">
        <v>477</v>
      </c>
      <c r="D234" s="198" t="s">
        <v>457</v>
      </c>
      <c r="E234" s="198" t="s">
        <v>478</v>
      </c>
      <c r="F234" s="199" t="s">
        <v>189</v>
      </c>
      <c r="G234" s="241"/>
      <c r="H234" s="242">
        <v>2989</v>
      </c>
      <c r="I234" s="243"/>
      <c r="J234" s="242">
        <v>5978</v>
      </c>
      <c r="K234" s="243"/>
      <c r="L234" s="242">
        <v>8967</v>
      </c>
      <c r="M234" s="243"/>
      <c r="N234" s="244">
        <v>11956</v>
      </c>
    </row>
    <row r="235" spans="1:14" ht="25.5" x14ac:dyDescent="0.25">
      <c r="A235" s="138"/>
      <c r="B235" s="177"/>
      <c r="C235" s="198" t="s">
        <v>479</v>
      </c>
      <c r="D235" s="198" t="s">
        <v>474</v>
      </c>
      <c r="E235" s="198" t="s">
        <v>210</v>
      </c>
      <c r="F235" s="199" t="s">
        <v>189</v>
      </c>
      <c r="G235" s="241"/>
      <c r="H235" s="242">
        <v>1550</v>
      </c>
      <c r="I235" s="243"/>
      <c r="J235" s="242">
        <v>3100</v>
      </c>
      <c r="K235" s="243"/>
      <c r="L235" s="242">
        <v>4650</v>
      </c>
      <c r="M235" s="243"/>
      <c r="N235" s="244">
        <v>6200</v>
      </c>
    </row>
    <row r="236" spans="1:14" ht="25.5" x14ac:dyDescent="0.25">
      <c r="A236" s="138"/>
      <c r="B236" s="177"/>
      <c r="C236" s="198" t="s">
        <v>480</v>
      </c>
      <c r="D236" s="198" t="s">
        <v>450</v>
      </c>
      <c r="E236" s="198" t="s">
        <v>210</v>
      </c>
      <c r="F236" s="199" t="s">
        <v>189</v>
      </c>
      <c r="G236" s="241"/>
      <c r="H236" s="242">
        <v>1375</v>
      </c>
      <c r="I236" s="243"/>
      <c r="J236" s="242">
        <v>2750</v>
      </c>
      <c r="K236" s="243"/>
      <c r="L236" s="242">
        <v>4125</v>
      </c>
      <c r="M236" s="243"/>
      <c r="N236" s="244">
        <v>5500</v>
      </c>
    </row>
    <row r="237" spans="1:14" ht="25.5" x14ac:dyDescent="0.25">
      <c r="A237" s="138"/>
      <c r="B237" s="177"/>
      <c r="C237" s="198" t="s">
        <v>481</v>
      </c>
      <c r="D237" s="198" t="s">
        <v>467</v>
      </c>
      <c r="E237" s="198" t="s">
        <v>482</v>
      </c>
      <c r="F237" s="199" t="s">
        <v>189</v>
      </c>
      <c r="G237" s="241"/>
      <c r="H237" s="242">
        <v>6599</v>
      </c>
      <c r="I237" s="243"/>
      <c r="J237" s="242">
        <v>13198</v>
      </c>
      <c r="K237" s="243"/>
      <c r="L237" s="242">
        <v>19797</v>
      </c>
      <c r="M237" s="243"/>
      <c r="N237" s="244">
        <v>26395.98</v>
      </c>
    </row>
    <row r="238" spans="1:14" ht="38.25" x14ac:dyDescent="0.25">
      <c r="A238" s="138"/>
      <c r="B238" s="177"/>
      <c r="C238" s="198" t="s">
        <v>483</v>
      </c>
      <c r="D238" s="198" t="s">
        <v>450</v>
      </c>
      <c r="E238" s="198" t="s">
        <v>484</v>
      </c>
      <c r="F238" s="199" t="s">
        <v>189</v>
      </c>
      <c r="G238" s="241"/>
      <c r="H238" s="242">
        <v>3050.51</v>
      </c>
      <c r="I238" s="243"/>
      <c r="J238" s="242">
        <v>6101.02</v>
      </c>
      <c r="K238" s="243"/>
      <c r="L238" s="242">
        <v>9151.5300000000007</v>
      </c>
      <c r="M238" s="243"/>
      <c r="N238" s="244">
        <v>12202.05</v>
      </c>
    </row>
    <row r="239" spans="1:14" ht="25.5" x14ac:dyDescent="0.25">
      <c r="A239" s="138"/>
      <c r="B239" s="177"/>
      <c r="C239" s="198" t="s">
        <v>485</v>
      </c>
      <c r="D239" s="198" t="s">
        <v>444</v>
      </c>
      <c r="E239" s="198" t="s">
        <v>210</v>
      </c>
      <c r="F239" s="199" t="s">
        <v>189</v>
      </c>
      <c r="G239" s="241"/>
      <c r="H239" s="242">
        <v>550.9</v>
      </c>
      <c r="I239" s="243"/>
      <c r="J239" s="242">
        <v>1101.8</v>
      </c>
      <c r="K239" s="243"/>
      <c r="L239" s="242">
        <v>1652.7</v>
      </c>
      <c r="M239" s="243"/>
      <c r="N239" s="244">
        <v>2203.6</v>
      </c>
    </row>
    <row r="240" spans="1:14" ht="25.5" x14ac:dyDescent="0.25">
      <c r="A240" s="138"/>
      <c r="B240" s="177"/>
      <c r="C240" s="198" t="s">
        <v>486</v>
      </c>
      <c r="D240" s="198" t="s">
        <v>450</v>
      </c>
      <c r="E240" s="198" t="s">
        <v>210</v>
      </c>
      <c r="F240" s="199" t="s">
        <v>189</v>
      </c>
      <c r="G240" s="241"/>
      <c r="H240" s="242">
        <v>2017.5</v>
      </c>
      <c r="I240" s="243"/>
      <c r="J240" s="242">
        <v>4035</v>
      </c>
      <c r="K240" s="243"/>
      <c r="L240" s="242">
        <v>6052.5</v>
      </c>
      <c r="M240" s="243"/>
      <c r="N240" s="244">
        <v>8070</v>
      </c>
    </row>
    <row r="241" spans="1:14" ht="25.5" x14ac:dyDescent="0.25">
      <c r="A241" s="138"/>
      <c r="B241" s="177"/>
      <c r="C241" s="198" t="s">
        <v>487</v>
      </c>
      <c r="D241" s="198" t="s">
        <v>444</v>
      </c>
      <c r="E241" s="198" t="s">
        <v>488</v>
      </c>
      <c r="F241" s="199" t="s">
        <v>189</v>
      </c>
      <c r="G241" s="241"/>
      <c r="H241" s="242">
        <v>1000</v>
      </c>
      <c r="I241" s="243"/>
      <c r="J241" s="242">
        <v>2000</v>
      </c>
      <c r="K241" s="243"/>
      <c r="L241" s="242">
        <v>3000</v>
      </c>
      <c r="M241" s="243"/>
      <c r="N241" s="244">
        <v>4000</v>
      </c>
    </row>
    <row r="242" spans="1:14" ht="25.5" x14ac:dyDescent="0.25">
      <c r="A242" s="138"/>
      <c r="B242" s="177"/>
      <c r="C242" s="198" t="s">
        <v>489</v>
      </c>
      <c r="D242" s="198" t="s">
        <v>467</v>
      </c>
      <c r="E242" s="198" t="s">
        <v>482</v>
      </c>
      <c r="F242" s="199" t="s">
        <v>189</v>
      </c>
      <c r="G242" s="241"/>
      <c r="H242" s="242">
        <v>3025</v>
      </c>
      <c r="I242" s="243"/>
      <c r="J242" s="242">
        <v>6050</v>
      </c>
      <c r="K242" s="243"/>
      <c r="L242" s="242">
        <v>9075</v>
      </c>
      <c r="M242" s="243"/>
      <c r="N242" s="244">
        <v>12100</v>
      </c>
    </row>
    <row r="243" spans="1:14" ht="25.5" x14ac:dyDescent="0.25">
      <c r="A243" s="138"/>
      <c r="B243" s="177"/>
      <c r="C243" s="198" t="s">
        <v>490</v>
      </c>
      <c r="D243" s="198" t="s">
        <v>444</v>
      </c>
      <c r="E243" s="198" t="s">
        <v>210</v>
      </c>
      <c r="F243" s="199" t="s">
        <v>189</v>
      </c>
      <c r="G243" s="241"/>
      <c r="H243" s="242">
        <v>275</v>
      </c>
      <c r="I243" s="243"/>
      <c r="J243" s="242">
        <v>550</v>
      </c>
      <c r="K243" s="243"/>
      <c r="L243" s="242">
        <v>825</v>
      </c>
      <c r="M243" s="243"/>
      <c r="N243" s="244">
        <v>1100</v>
      </c>
    </row>
    <row r="244" spans="1:14" ht="25.5" x14ac:dyDescent="0.25">
      <c r="A244" s="138"/>
      <c r="B244" s="177"/>
      <c r="C244" s="198" t="s">
        <v>491</v>
      </c>
      <c r="D244" s="198" t="s">
        <v>444</v>
      </c>
      <c r="E244" s="198" t="s">
        <v>210</v>
      </c>
      <c r="F244" s="199" t="s">
        <v>189</v>
      </c>
      <c r="G244" s="241"/>
      <c r="H244" s="242">
        <v>675</v>
      </c>
      <c r="I244" s="243"/>
      <c r="J244" s="242">
        <v>1350</v>
      </c>
      <c r="K244" s="243"/>
      <c r="L244" s="242">
        <v>2025</v>
      </c>
      <c r="M244" s="243"/>
      <c r="N244" s="244">
        <v>2700</v>
      </c>
    </row>
    <row r="245" spans="1:14" ht="25.5" x14ac:dyDescent="0.25">
      <c r="A245" s="138"/>
      <c r="B245" s="177"/>
      <c r="C245" s="198" t="s">
        <v>492</v>
      </c>
      <c r="D245" s="198" t="s">
        <v>444</v>
      </c>
      <c r="E245" s="198" t="s">
        <v>210</v>
      </c>
      <c r="F245" s="199" t="s">
        <v>189</v>
      </c>
      <c r="G245" s="241"/>
      <c r="H245" s="242">
        <v>500</v>
      </c>
      <c r="I245" s="243"/>
      <c r="J245" s="242">
        <v>1000</v>
      </c>
      <c r="K245" s="243"/>
      <c r="L245" s="242">
        <v>1500</v>
      </c>
      <c r="M245" s="243"/>
      <c r="N245" s="244">
        <v>2000</v>
      </c>
    </row>
    <row r="246" spans="1:14" ht="25.5" x14ac:dyDescent="0.25">
      <c r="A246" s="138"/>
      <c r="B246" s="177"/>
      <c r="C246" s="198" t="s">
        <v>493</v>
      </c>
      <c r="D246" s="198" t="s">
        <v>444</v>
      </c>
      <c r="E246" s="198" t="s">
        <v>210</v>
      </c>
      <c r="F246" s="199" t="s">
        <v>189</v>
      </c>
      <c r="G246" s="241"/>
      <c r="H246" s="242">
        <v>1500</v>
      </c>
      <c r="I246" s="243"/>
      <c r="J246" s="242">
        <v>3000</v>
      </c>
      <c r="K246" s="243"/>
      <c r="L246" s="242">
        <v>4500</v>
      </c>
      <c r="M246" s="243"/>
      <c r="N246" s="244">
        <v>6000</v>
      </c>
    </row>
    <row r="247" spans="1:14" ht="25.5" x14ac:dyDescent="0.25">
      <c r="A247" s="138"/>
      <c r="B247" s="177"/>
      <c r="C247" s="198" t="s">
        <v>494</v>
      </c>
      <c r="D247" s="198" t="s">
        <v>457</v>
      </c>
      <c r="E247" s="198" t="s">
        <v>478</v>
      </c>
      <c r="F247" s="199" t="s">
        <v>189</v>
      </c>
      <c r="G247" s="241"/>
      <c r="H247" s="242">
        <v>500</v>
      </c>
      <c r="I247" s="243"/>
      <c r="J247" s="242">
        <v>1000</v>
      </c>
      <c r="K247" s="243"/>
      <c r="L247" s="242">
        <v>1500</v>
      </c>
      <c r="M247" s="243"/>
      <c r="N247" s="244">
        <v>2000</v>
      </c>
    </row>
    <row r="248" spans="1:14" ht="25.5" x14ac:dyDescent="0.25">
      <c r="A248" s="138"/>
      <c r="B248" s="177"/>
      <c r="C248" s="198" t="s">
        <v>495</v>
      </c>
      <c r="D248" s="198" t="s">
        <v>467</v>
      </c>
      <c r="E248" s="198" t="s">
        <v>496</v>
      </c>
      <c r="F248" s="199" t="s">
        <v>189</v>
      </c>
      <c r="G248" s="241"/>
      <c r="H248" s="242">
        <v>500</v>
      </c>
      <c r="I248" s="243"/>
      <c r="J248" s="242">
        <v>1000</v>
      </c>
      <c r="K248" s="243"/>
      <c r="L248" s="242">
        <v>1500</v>
      </c>
      <c r="M248" s="243"/>
      <c r="N248" s="244">
        <v>2000</v>
      </c>
    </row>
    <row r="249" spans="1:14" ht="25.5" x14ac:dyDescent="0.25">
      <c r="A249" s="138"/>
      <c r="B249" s="177"/>
      <c r="C249" s="198" t="s">
        <v>497</v>
      </c>
      <c r="D249" s="198" t="s">
        <v>498</v>
      </c>
      <c r="E249" s="198" t="s">
        <v>499</v>
      </c>
      <c r="F249" s="199" t="s">
        <v>189</v>
      </c>
      <c r="G249" s="241"/>
      <c r="H249" s="242">
        <v>4296.9399999999996</v>
      </c>
      <c r="I249" s="243"/>
      <c r="J249" s="242">
        <v>8593.8799999999992</v>
      </c>
      <c r="K249" s="243"/>
      <c r="L249" s="242">
        <v>12890.82</v>
      </c>
      <c r="M249" s="243"/>
      <c r="N249" s="244">
        <v>17187.759999999998</v>
      </c>
    </row>
    <row r="250" spans="1:14" ht="38.25" x14ac:dyDescent="0.25">
      <c r="A250" s="138"/>
      <c r="B250" s="177"/>
      <c r="C250" s="198" t="s">
        <v>500</v>
      </c>
      <c r="D250" s="198" t="s">
        <v>501</v>
      </c>
      <c r="E250" s="198" t="s">
        <v>502</v>
      </c>
      <c r="F250" s="199" t="s">
        <v>189</v>
      </c>
      <c r="G250" s="241"/>
      <c r="H250" s="242">
        <v>500</v>
      </c>
      <c r="I250" s="243"/>
      <c r="J250" s="242">
        <v>1000</v>
      </c>
      <c r="K250" s="243"/>
      <c r="L250" s="242">
        <v>1500</v>
      </c>
      <c r="M250" s="243"/>
      <c r="N250" s="244">
        <v>2000</v>
      </c>
    </row>
    <row r="251" spans="1:14" ht="25.5" x14ac:dyDescent="0.25">
      <c r="A251" s="138"/>
      <c r="B251" s="177"/>
      <c r="C251" s="198" t="s">
        <v>503</v>
      </c>
      <c r="D251" s="198" t="s">
        <v>444</v>
      </c>
      <c r="E251" s="198" t="s">
        <v>210</v>
      </c>
      <c r="F251" s="199" t="s">
        <v>189</v>
      </c>
      <c r="G251" s="241"/>
      <c r="H251" s="242">
        <v>500</v>
      </c>
      <c r="I251" s="243"/>
      <c r="J251" s="242">
        <v>1000</v>
      </c>
      <c r="K251" s="243"/>
      <c r="L251" s="242">
        <v>1500</v>
      </c>
      <c r="M251" s="243"/>
      <c r="N251" s="244">
        <v>2000</v>
      </c>
    </row>
    <row r="252" spans="1:14" ht="25.5" x14ac:dyDescent="0.25">
      <c r="A252" s="138"/>
      <c r="B252" s="177"/>
      <c r="C252" s="198" t="s">
        <v>504</v>
      </c>
      <c r="D252" s="198" t="s">
        <v>455</v>
      </c>
      <c r="E252" s="198" t="s">
        <v>210</v>
      </c>
      <c r="F252" s="199" t="s">
        <v>189</v>
      </c>
      <c r="G252" s="241"/>
      <c r="H252" s="242">
        <v>175</v>
      </c>
      <c r="I252" s="243"/>
      <c r="J252" s="242">
        <v>350</v>
      </c>
      <c r="K252" s="243"/>
      <c r="L252" s="242">
        <v>525</v>
      </c>
      <c r="M252" s="243"/>
      <c r="N252" s="244">
        <v>700</v>
      </c>
    </row>
    <row r="253" spans="1:14" ht="25.5" x14ac:dyDescent="0.25">
      <c r="A253" s="138"/>
      <c r="B253" s="177"/>
      <c r="C253" s="198" t="s">
        <v>505</v>
      </c>
      <c r="D253" s="198" t="s">
        <v>506</v>
      </c>
      <c r="E253" s="198" t="s">
        <v>507</v>
      </c>
      <c r="F253" s="199" t="s">
        <v>189</v>
      </c>
      <c r="G253" s="241"/>
      <c r="H253" s="242">
        <v>1175</v>
      </c>
      <c r="I253" s="243"/>
      <c r="J253" s="242">
        <v>2350</v>
      </c>
      <c r="K253" s="243"/>
      <c r="L253" s="242">
        <v>3525</v>
      </c>
      <c r="M253" s="243"/>
      <c r="N253" s="244">
        <v>4700</v>
      </c>
    </row>
    <row r="254" spans="1:14" ht="25.5" x14ac:dyDescent="0.25">
      <c r="A254" s="138"/>
      <c r="B254" s="177"/>
      <c r="C254" s="198" t="s">
        <v>508</v>
      </c>
      <c r="D254" s="198" t="s">
        <v>467</v>
      </c>
      <c r="E254" s="198" t="s">
        <v>482</v>
      </c>
      <c r="F254" s="199" t="s">
        <v>189</v>
      </c>
      <c r="G254" s="241"/>
      <c r="H254" s="242">
        <v>5000</v>
      </c>
      <c r="I254" s="243"/>
      <c r="J254" s="242">
        <v>10000</v>
      </c>
      <c r="K254" s="243"/>
      <c r="L254" s="242">
        <v>15000</v>
      </c>
      <c r="M254" s="243"/>
      <c r="N254" s="244">
        <v>20000</v>
      </c>
    </row>
    <row r="255" spans="1:14" ht="25.5" x14ac:dyDescent="0.25">
      <c r="A255" s="138"/>
      <c r="B255" s="177"/>
      <c r="C255" s="198" t="s">
        <v>509</v>
      </c>
      <c r="D255" s="198" t="s">
        <v>444</v>
      </c>
      <c r="E255" s="198" t="s">
        <v>210</v>
      </c>
      <c r="F255" s="199" t="s">
        <v>189</v>
      </c>
      <c r="G255" s="241"/>
      <c r="H255" s="242">
        <v>450</v>
      </c>
      <c r="I255" s="243"/>
      <c r="J255" s="242">
        <v>900</v>
      </c>
      <c r="K255" s="243"/>
      <c r="L255" s="242">
        <v>1350</v>
      </c>
      <c r="M255" s="243"/>
      <c r="N255" s="244">
        <v>1800</v>
      </c>
    </row>
    <row r="256" spans="1:14" ht="25.5" x14ac:dyDescent="0.25">
      <c r="A256" s="138"/>
      <c r="B256" s="177"/>
      <c r="C256" s="198" t="s">
        <v>510</v>
      </c>
      <c r="D256" s="198" t="s">
        <v>444</v>
      </c>
      <c r="E256" s="198" t="s">
        <v>210</v>
      </c>
      <c r="F256" s="199" t="s">
        <v>189</v>
      </c>
      <c r="G256" s="241"/>
      <c r="H256" s="242">
        <v>100</v>
      </c>
      <c r="I256" s="243"/>
      <c r="J256" s="242">
        <v>200</v>
      </c>
      <c r="K256" s="243"/>
      <c r="L256" s="242">
        <v>300</v>
      </c>
      <c r="M256" s="243"/>
      <c r="N256" s="244">
        <v>400</v>
      </c>
    </row>
    <row r="257" spans="1:14" ht="25.5" x14ac:dyDescent="0.25">
      <c r="A257" s="138"/>
      <c r="B257" s="177"/>
      <c r="C257" s="198" t="s">
        <v>511</v>
      </c>
      <c r="D257" s="198" t="s">
        <v>455</v>
      </c>
      <c r="E257" s="198" t="s">
        <v>210</v>
      </c>
      <c r="F257" s="199" t="s">
        <v>189</v>
      </c>
      <c r="G257" s="241"/>
      <c r="H257" s="242">
        <v>3690.74</v>
      </c>
      <c r="I257" s="243"/>
      <c r="J257" s="242">
        <v>7381.48</v>
      </c>
      <c r="K257" s="243"/>
      <c r="L257" s="242">
        <v>11072.22</v>
      </c>
      <c r="M257" s="243"/>
      <c r="N257" s="244">
        <v>14762.94</v>
      </c>
    </row>
    <row r="258" spans="1:14" ht="38.25" x14ac:dyDescent="0.25">
      <c r="A258" s="138"/>
      <c r="B258" s="177"/>
      <c r="C258" s="198" t="s">
        <v>512</v>
      </c>
      <c r="D258" s="198" t="s">
        <v>441</v>
      </c>
      <c r="E258" s="198" t="s">
        <v>210</v>
      </c>
      <c r="F258" s="199" t="s">
        <v>189</v>
      </c>
      <c r="G258" s="241"/>
      <c r="H258" s="242">
        <v>1475</v>
      </c>
      <c r="I258" s="243"/>
      <c r="J258" s="242">
        <v>2950</v>
      </c>
      <c r="K258" s="243"/>
      <c r="L258" s="242">
        <v>4425</v>
      </c>
      <c r="M258" s="243"/>
      <c r="N258" s="244">
        <v>5900</v>
      </c>
    </row>
    <row r="259" spans="1:14" ht="25.5" x14ac:dyDescent="0.25">
      <c r="A259" s="138"/>
      <c r="B259" s="177"/>
      <c r="C259" s="198" t="s">
        <v>513</v>
      </c>
      <c r="D259" s="198" t="s">
        <v>444</v>
      </c>
      <c r="E259" s="198" t="s">
        <v>210</v>
      </c>
      <c r="F259" s="199" t="s">
        <v>189</v>
      </c>
      <c r="G259" s="241"/>
      <c r="H259" s="242">
        <v>548.30999999999995</v>
      </c>
      <c r="I259" s="243"/>
      <c r="J259" s="242">
        <v>1096.6199999999999</v>
      </c>
      <c r="K259" s="243"/>
      <c r="L259" s="242">
        <v>1644.93</v>
      </c>
      <c r="M259" s="243"/>
      <c r="N259" s="244">
        <v>2193.25</v>
      </c>
    </row>
    <row r="260" spans="1:14" ht="25.5" x14ac:dyDescent="0.25">
      <c r="A260" s="138"/>
      <c r="B260" s="177"/>
      <c r="C260" s="198" t="s">
        <v>514</v>
      </c>
      <c r="D260" s="198" t="s">
        <v>444</v>
      </c>
      <c r="E260" s="198" t="s">
        <v>210</v>
      </c>
      <c r="F260" s="199" t="s">
        <v>189</v>
      </c>
      <c r="G260" s="241"/>
      <c r="H260" s="242">
        <v>375</v>
      </c>
      <c r="I260" s="243"/>
      <c r="J260" s="242">
        <v>750</v>
      </c>
      <c r="K260" s="243"/>
      <c r="L260" s="242">
        <v>1125</v>
      </c>
      <c r="M260" s="243"/>
      <c r="N260" s="244">
        <v>1500</v>
      </c>
    </row>
    <row r="261" spans="1:14" ht="38.25" x14ac:dyDescent="0.25">
      <c r="A261" s="138"/>
      <c r="B261" s="177"/>
      <c r="C261" s="198" t="s">
        <v>515</v>
      </c>
      <c r="D261" s="198" t="s">
        <v>516</v>
      </c>
      <c r="E261" s="198" t="s">
        <v>210</v>
      </c>
      <c r="F261" s="199" t="s">
        <v>189</v>
      </c>
      <c r="G261" s="241"/>
      <c r="H261" s="242">
        <v>1429.87</v>
      </c>
      <c r="I261" s="243"/>
      <c r="J261" s="242">
        <v>2859.74</v>
      </c>
      <c r="K261" s="243"/>
      <c r="L261" s="242">
        <v>4289.6099999999997</v>
      </c>
      <c r="M261" s="243"/>
      <c r="N261" s="244">
        <v>5719.48</v>
      </c>
    </row>
    <row r="262" spans="1:14" ht="25.5" x14ac:dyDescent="0.25">
      <c r="A262" s="138"/>
      <c r="B262" s="177"/>
      <c r="C262" s="198" t="s">
        <v>517</v>
      </c>
      <c r="D262" s="198" t="s">
        <v>455</v>
      </c>
      <c r="E262" s="198" t="s">
        <v>210</v>
      </c>
      <c r="F262" s="199" t="s">
        <v>189</v>
      </c>
      <c r="G262" s="241"/>
      <c r="H262" s="242">
        <v>13074.4</v>
      </c>
      <c r="I262" s="243"/>
      <c r="J262" s="242">
        <v>26148.799999999999</v>
      </c>
      <c r="K262" s="243"/>
      <c r="L262" s="242">
        <v>39223.199999999997</v>
      </c>
      <c r="M262" s="243"/>
      <c r="N262" s="244">
        <v>52297.599999999999</v>
      </c>
    </row>
    <row r="263" spans="1:14" ht="38.25" x14ac:dyDescent="0.25">
      <c r="A263" s="138"/>
      <c r="B263" s="177"/>
      <c r="C263" s="198" t="s">
        <v>518</v>
      </c>
      <c r="D263" s="198" t="s">
        <v>441</v>
      </c>
      <c r="E263" s="198" t="s">
        <v>210</v>
      </c>
      <c r="F263" s="199" t="s">
        <v>189</v>
      </c>
      <c r="G263" s="241"/>
      <c r="H263" s="242">
        <v>1375</v>
      </c>
      <c r="I263" s="243"/>
      <c r="J263" s="242">
        <v>2750</v>
      </c>
      <c r="K263" s="243"/>
      <c r="L263" s="242">
        <v>4125</v>
      </c>
      <c r="M263" s="243"/>
      <c r="N263" s="244">
        <v>5500</v>
      </c>
    </row>
    <row r="264" spans="1:14" ht="25.5" x14ac:dyDescent="0.25">
      <c r="A264" s="138"/>
      <c r="B264" s="177"/>
      <c r="C264" s="198" t="s">
        <v>519</v>
      </c>
      <c r="D264" s="198" t="s">
        <v>444</v>
      </c>
      <c r="E264" s="198" t="s">
        <v>210</v>
      </c>
      <c r="F264" s="199" t="s">
        <v>189</v>
      </c>
      <c r="G264" s="241"/>
      <c r="H264" s="242">
        <v>250</v>
      </c>
      <c r="I264" s="243"/>
      <c r="J264" s="242">
        <v>500</v>
      </c>
      <c r="K264" s="243"/>
      <c r="L264" s="242">
        <v>750</v>
      </c>
      <c r="M264" s="243"/>
      <c r="N264" s="244">
        <v>1000</v>
      </c>
    </row>
    <row r="265" spans="1:14" ht="38.25" x14ac:dyDescent="0.25">
      <c r="A265" s="138"/>
      <c r="B265" s="177"/>
      <c r="C265" s="198" t="s">
        <v>520</v>
      </c>
      <c r="D265" s="198" t="s">
        <v>521</v>
      </c>
      <c r="E265" s="198" t="s">
        <v>522</v>
      </c>
      <c r="F265" s="199" t="s">
        <v>189</v>
      </c>
      <c r="G265" s="241"/>
      <c r="H265" s="242">
        <v>3855.81</v>
      </c>
      <c r="I265" s="243"/>
      <c r="J265" s="242">
        <v>7711.62</v>
      </c>
      <c r="K265" s="243"/>
      <c r="L265" s="242">
        <v>11567.43</v>
      </c>
      <c r="M265" s="243"/>
      <c r="N265" s="244">
        <v>15423.24</v>
      </c>
    </row>
    <row r="266" spans="1:14" ht="25.5" x14ac:dyDescent="0.25">
      <c r="A266" s="138"/>
      <c r="B266" s="177"/>
      <c r="C266" s="198" t="s">
        <v>523</v>
      </c>
      <c r="D266" s="198" t="s">
        <v>455</v>
      </c>
      <c r="E266" s="198" t="s">
        <v>210</v>
      </c>
      <c r="F266" s="199" t="s">
        <v>189</v>
      </c>
      <c r="G266" s="241"/>
      <c r="H266" s="242">
        <v>23792.43</v>
      </c>
      <c r="I266" s="243"/>
      <c r="J266" s="242">
        <v>47584.86</v>
      </c>
      <c r="K266" s="243"/>
      <c r="L266" s="242">
        <v>71377.289999999994</v>
      </c>
      <c r="M266" s="243"/>
      <c r="N266" s="244">
        <v>95169.73</v>
      </c>
    </row>
    <row r="267" spans="1:14" ht="38.25" x14ac:dyDescent="0.25">
      <c r="A267" s="138"/>
      <c r="B267" s="177"/>
      <c r="C267" s="198" t="s">
        <v>524</v>
      </c>
      <c r="D267" s="198" t="s">
        <v>441</v>
      </c>
      <c r="E267" s="198" t="s">
        <v>210</v>
      </c>
      <c r="F267" s="199" t="s">
        <v>189</v>
      </c>
      <c r="G267" s="241"/>
      <c r="H267" s="242">
        <v>6270.5</v>
      </c>
      <c r="I267" s="243"/>
      <c r="J267" s="242">
        <v>12541</v>
      </c>
      <c r="K267" s="243"/>
      <c r="L267" s="242">
        <v>18811.5</v>
      </c>
      <c r="M267" s="243"/>
      <c r="N267" s="244">
        <v>25082</v>
      </c>
    </row>
    <row r="268" spans="1:14" ht="25.5" x14ac:dyDescent="0.25">
      <c r="A268" s="138"/>
      <c r="B268" s="177"/>
      <c r="C268" s="198" t="s">
        <v>525</v>
      </c>
      <c r="D268" s="198" t="s">
        <v>506</v>
      </c>
      <c r="E268" s="198" t="s">
        <v>526</v>
      </c>
      <c r="F268" s="199" t="s">
        <v>189</v>
      </c>
      <c r="G268" s="241"/>
      <c r="H268" s="242">
        <v>52345.84</v>
      </c>
      <c r="I268" s="243"/>
      <c r="J268" s="242">
        <v>104691.68</v>
      </c>
      <c r="K268" s="243"/>
      <c r="L268" s="242">
        <v>157037.51999999999</v>
      </c>
      <c r="M268" s="243"/>
      <c r="N268" s="244">
        <v>209383.35</v>
      </c>
    </row>
    <row r="269" spans="1:14" ht="38.25" x14ac:dyDescent="0.25">
      <c r="A269" s="138"/>
      <c r="B269" s="177"/>
      <c r="C269" s="198" t="s">
        <v>527</v>
      </c>
      <c r="D269" s="198" t="s">
        <v>506</v>
      </c>
      <c r="E269" s="198" t="s">
        <v>528</v>
      </c>
      <c r="F269" s="199" t="s">
        <v>189</v>
      </c>
      <c r="G269" s="241"/>
      <c r="H269" s="242">
        <v>9114.15</v>
      </c>
      <c r="I269" s="243"/>
      <c r="J269" s="242">
        <v>18228.3</v>
      </c>
      <c r="K269" s="243"/>
      <c r="L269" s="242">
        <v>27342.45</v>
      </c>
      <c r="M269" s="243"/>
      <c r="N269" s="244">
        <v>36456.6</v>
      </c>
    </row>
    <row r="270" spans="1:14" ht="25.5" x14ac:dyDescent="0.25">
      <c r="A270" s="138"/>
      <c r="B270" s="177"/>
      <c r="C270" s="198" t="s">
        <v>529</v>
      </c>
      <c r="D270" s="198" t="s">
        <v>467</v>
      </c>
      <c r="E270" s="198" t="s">
        <v>210</v>
      </c>
      <c r="F270" s="199" t="s">
        <v>189</v>
      </c>
      <c r="G270" s="241"/>
      <c r="H270" s="242">
        <v>3142.4</v>
      </c>
      <c r="I270" s="243"/>
      <c r="J270" s="242">
        <v>6284.8</v>
      </c>
      <c r="K270" s="243"/>
      <c r="L270" s="242">
        <v>9427.2000000000007</v>
      </c>
      <c r="M270" s="243"/>
      <c r="N270" s="244">
        <v>12569.61</v>
      </c>
    </row>
    <row r="271" spans="1:14" ht="25.5" x14ac:dyDescent="0.25">
      <c r="A271" s="138"/>
      <c r="B271" s="177"/>
      <c r="C271" s="198" t="s">
        <v>530</v>
      </c>
      <c r="D271" s="198" t="s">
        <v>467</v>
      </c>
      <c r="E271" s="198" t="s">
        <v>482</v>
      </c>
      <c r="F271" s="199" t="s">
        <v>189</v>
      </c>
      <c r="G271" s="241"/>
      <c r="H271" s="242">
        <v>8000</v>
      </c>
      <c r="I271" s="243"/>
      <c r="J271" s="242">
        <v>16000</v>
      </c>
      <c r="K271" s="243"/>
      <c r="L271" s="242">
        <v>24000</v>
      </c>
      <c r="M271" s="243"/>
      <c r="N271" s="244">
        <v>32000</v>
      </c>
    </row>
    <row r="272" spans="1:14" ht="25.5" x14ac:dyDescent="0.25">
      <c r="A272" s="138"/>
      <c r="B272" s="177"/>
      <c r="C272" s="198" t="s">
        <v>531</v>
      </c>
      <c r="D272" s="198" t="s">
        <v>516</v>
      </c>
      <c r="E272" s="198" t="s">
        <v>532</v>
      </c>
      <c r="F272" s="199" t="s">
        <v>189</v>
      </c>
      <c r="G272" s="241"/>
      <c r="H272" s="242">
        <v>6725</v>
      </c>
      <c r="I272" s="243"/>
      <c r="J272" s="242">
        <v>13450</v>
      </c>
      <c r="K272" s="243"/>
      <c r="L272" s="242">
        <v>20175</v>
      </c>
      <c r="M272" s="243"/>
      <c r="N272" s="244">
        <v>26900</v>
      </c>
    </row>
    <row r="273" spans="1:14" ht="25.5" x14ac:dyDescent="0.25">
      <c r="A273" s="138"/>
      <c r="B273" s="177"/>
      <c r="C273" s="198" t="s">
        <v>533</v>
      </c>
      <c r="D273" s="198" t="s">
        <v>455</v>
      </c>
      <c r="E273" s="198" t="s">
        <v>210</v>
      </c>
      <c r="F273" s="199" t="s">
        <v>189</v>
      </c>
      <c r="G273" s="241"/>
      <c r="H273" s="242">
        <v>3543.22</v>
      </c>
      <c r="I273" s="243"/>
      <c r="J273" s="242">
        <v>7086.44</v>
      </c>
      <c r="K273" s="243"/>
      <c r="L273" s="242">
        <v>10629.66</v>
      </c>
      <c r="M273" s="243"/>
      <c r="N273" s="244">
        <v>14172.87</v>
      </c>
    </row>
    <row r="274" spans="1:14" ht="25.5" x14ac:dyDescent="0.25">
      <c r="A274" s="138"/>
      <c r="B274" s="177"/>
      <c r="C274" s="198" t="s">
        <v>534</v>
      </c>
      <c r="D274" s="198" t="s">
        <v>535</v>
      </c>
      <c r="E274" s="198" t="s">
        <v>210</v>
      </c>
      <c r="F274" s="199" t="s">
        <v>189</v>
      </c>
      <c r="G274" s="241"/>
      <c r="H274" s="242">
        <v>2556</v>
      </c>
      <c r="I274" s="243"/>
      <c r="J274" s="242">
        <v>5112</v>
      </c>
      <c r="K274" s="243"/>
      <c r="L274" s="242">
        <v>7668</v>
      </c>
      <c r="M274" s="243"/>
      <c r="N274" s="244">
        <v>10224</v>
      </c>
    </row>
    <row r="275" spans="1:14" ht="25.5" x14ac:dyDescent="0.25">
      <c r="A275" s="138"/>
      <c r="B275" s="177"/>
      <c r="C275" s="198" t="s">
        <v>536</v>
      </c>
      <c r="D275" s="198" t="s">
        <v>444</v>
      </c>
      <c r="E275" s="198" t="s">
        <v>210</v>
      </c>
      <c r="F275" s="199" t="s">
        <v>189</v>
      </c>
      <c r="G275" s="241"/>
      <c r="H275" s="242">
        <v>3500</v>
      </c>
      <c r="I275" s="243"/>
      <c r="J275" s="242">
        <v>7000</v>
      </c>
      <c r="K275" s="243"/>
      <c r="L275" s="242">
        <v>10500</v>
      </c>
      <c r="M275" s="243"/>
      <c r="N275" s="244">
        <v>14000</v>
      </c>
    </row>
    <row r="276" spans="1:14" ht="25.5" x14ac:dyDescent="0.25">
      <c r="A276" s="138"/>
      <c r="B276" s="177"/>
      <c r="C276" s="198" t="s">
        <v>537</v>
      </c>
      <c r="D276" s="198" t="s">
        <v>444</v>
      </c>
      <c r="E276" s="198" t="s">
        <v>210</v>
      </c>
      <c r="F276" s="199" t="s">
        <v>189</v>
      </c>
      <c r="G276" s="241"/>
      <c r="H276" s="242">
        <v>750</v>
      </c>
      <c r="I276" s="243"/>
      <c r="J276" s="242">
        <v>1500</v>
      </c>
      <c r="K276" s="243"/>
      <c r="L276" s="242">
        <v>2250</v>
      </c>
      <c r="M276" s="243"/>
      <c r="N276" s="244">
        <v>3000</v>
      </c>
    </row>
    <row r="277" spans="1:14" ht="25.5" x14ac:dyDescent="0.25">
      <c r="A277" s="138"/>
      <c r="B277" s="177"/>
      <c r="C277" s="198" t="s">
        <v>538</v>
      </c>
      <c r="D277" s="198" t="s">
        <v>455</v>
      </c>
      <c r="E277" s="198" t="s">
        <v>210</v>
      </c>
      <c r="F277" s="199" t="s">
        <v>189</v>
      </c>
      <c r="G277" s="241"/>
      <c r="H277" s="242">
        <v>1315.77</v>
      </c>
      <c r="I277" s="243"/>
      <c r="J277" s="242">
        <v>2631.54</v>
      </c>
      <c r="K277" s="243"/>
      <c r="L277" s="242">
        <v>3947.31</v>
      </c>
      <c r="M277" s="243"/>
      <c r="N277" s="244">
        <v>5263.08</v>
      </c>
    </row>
    <row r="278" spans="1:14" ht="25.5" x14ac:dyDescent="0.25">
      <c r="A278" s="138"/>
      <c r="B278" s="177"/>
      <c r="C278" s="198" t="s">
        <v>539</v>
      </c>
      <c r="D278" s="198" t="s">
        <v>444</v>
      </c>
      <c r="E278" s="198" t="s">
        <v>210</v>
      </c>
      <c r="F278" s="199" t="s">
        <v>189</v>
      </c>
      <c r="G278" s="241"/>
      <c r="H278" s="242">
        <v>250</v>
      </c>
      <c r="I278" s="243"/>
      <c r="J278" s="242">
        <v>500</v>
      </c>
      <c r="K278" s="243"/>
      <c r="L278" s="242">
        <v>750</v>
      </c>
      <c r="M278" s="243"/>
      <c r="N278" s="244">
        <v>1000</v>
      </c>
    </row>
    <row r="279" spans="1:14" ht="38.25" x14ac:dyDescent="0.25">
      <c r="A279" s="138"/>
      <c r="B279" s="177"/>
      <c r="C279" s="198" t="s">
        <v>540</v>
      </c>
      <c r="D279" s="198" t="s">
        <v>444</v>
      </c>
      <c r="E279" s="198" t="s">
        <v>210</v>
      </c>
      <c r="F279" s="199" t="s">
        <v>189</v>
      </c>
      <c r="G279" s="241"/>
      <c r="H279" s="242">
        <v>8255.85</v>
      </c>
      <c r="I279" s="243"/>
      <c r="J279" s="242">
        <v>16511.7</v>
      </c>
      <c r="K279" s="243"/>
      <c r="L279" s="242">
        <v>24767.55</v>
      </c>
      <c r="M279" s="243"/>
      <c r="N279" s="244">
        <v>33023.379999999997</v>
      </c>
    </row>
    <row r="280" spans="1:14" ht="25.5" x14ac:dyDescent="0.25">
      <c r="A280" s="138"/>
      <c r="B280" s="177"/>
      <c r="C280" s="198" t="s">
        <v>541</v>
      </c>
      <c r="D280" s="198" t="s">
        <v>455</v>
      </c>
      <c r="E280" s="198" t="s">
        <v>210</v>
      </c>
      <c r="F280" s="199" t="s">
        <v>189</v>
      </c>
      <c r="G280" s="241"/>
      <c r="H280" s="242">
        <v>1725.52</v>
      </c>
      <c r="I280" s="243"/>
      <c r="J280" s="242">
        <v>3451.04</v>
      </c>
      <c r="K280" s="243"/>
      <c r="L280" s="242">
        <v>5176.5600000000004</v>
      </c>
      <c r="M280" s="243"/>
      <c r="N280" s="244">
        <v>6902.06</v>
      </c>
    </row>
    <row r="281" spans="1:14" ht="25.5" x14ac:dyDescent="0.25">
      <c r="A281" s="138"/>
      <c r="B281" s="177"/>
      <c r="C281" s="198" t="s">
        <v>542</v>
      </c>
      <c r="D281" s="198" t="s">
        <v>441</v>
      </c>
      <c r="E281" s="198" t="s">
        <v>210</v>
      </c>
      <c r="F281" s="199" t="s">
        <v>189</v>
      </c>
      <c r="G281" s="241"/>
      <c r="H281" s="242">
        <v>575</v>
      </c>
      <c r="I281" s="243"/>
      <c r="J281" s="242">
        <v>1150</v>
      </c>
      <c r="K281" s="243"/>
      <c r="L281" s="242">
        <v>1725</v>
      </c>
      <c r="M281" s="243"/>
      <c r="N281" s="244">
        <v>2300</v>
      </c>
    </row>
    <row r="282" spans="1:14" ht="25.5" x14ac:dyDescent="0.25">
      <c r="A282" s="138"/>
      <c r="B282" s="177"/>
      <c r="C282" s="198" t="s">
        <v>543</v>
      </c>
      <c r="D282" s="198" t="s">
        <v>450</v>
      </c>
      <c r="E282" s="198" t="s">
        <v>484</v>
      </c>
      <c r="F282" s="199" t="s">
        <v>189</v>
      </c>
      <c r="G282" s="241"/>
      <c r="H282" s="242">
        <v>500</v>
      </c>
      <c r="I282" s="243"/>
      <c r="J282" s="242">
        <v>1000</v>
      </c>
      <c r="K282" s="243"/>
      <c r="L282" s="242">
        <v>1500</v>
      </c>
      <c r="M282" s="243"/>
      <c r="N282" s="244">
        <v>2000</v>
      </c>
    </row>
    <row r="283" spans="1:14" ht="25.5" x14ac:dyDescent="0.25">
      <c r="A283" s="138"/>
      <c r="B283" s="177"/>
      <c r="C283" s="198" t="s">
        <v>544</v>
      </c>
      <c r="D283" s="198" t="s">
        <v>450</v>
      </c>
      <c r="E283" s="198" t="s">
        <v>484</v>
      </c>
      <c r="F283" s="199" t="s">
        <v>189</v>
      </c>
      <c r="G283" s="241"/>
      <c r="H283" s="242">
        <v>875</v>
      </c>
      <c r="I283" s="243"/>
      <c r="J283" s="242">
        <v>1750</v>
      </c>
      <c r="K283" s="243"/>
      <c r="L283" s="242">
        <v>2625</v>
      </c>
      <c r="M283" s="243"/>
      <c r="N283" s="244">
        <v>3500</v>
      </c>
    </row>
    <row r="284" spans="1:14" ht="25.5" x14ac:dyDescent="0.25">
      <c r="A284" s="138"/>
      <c r="B284" s="177"/>
      <c r="C284" s="198" t="s">
        <v>545</v>
      </c>
      <c r="D284" s="198" t="s">
        <v>450</v>
      </c>
      <c r="E284" s="198" t="s">
        <v>210</v>
      </c>
      <c r="F284" s="199" t="s">
        <v>189</v>
      </c>
      <c r="G284" s="241"/>
      <c r="H284" s="242">
        <v>8125</v>
      </c>
      <c r="I284" s="243"/>
      <c r="J284" s="242">
        <v>16250</v>
      </c>
      <c r="K284" s="243"/>
      <c r="L284" s="242">
        <v>24375</v>
      </c>
      <c r="M284" s="243"/>
      <c r="N284" s="244">
        <v>32500</v>
      </c>
    </row>
    <row r="285" spans="1:14" ht="25.5" x14ac:dyDescent="0.25">
      <c r="A285" s="138"/>
      <c r="B285" s="177"/>
      <c r="C285" s="198" t="s">
        <v>546</v>
      </c>
      <c r="D285" s="198" t="s">
        <v>444</v>
      </c>
      <c r="E285" s="198" t="s">
        <v>547</v>
      </c>
      <c r="F285" s="199" t="s">
        <v>189</v>
      </c>
      <c r="G285" s="241"/>
      <c r="H285" s="242">
        <v>625</v>
      </c>
      <c r="I285" s="243"/>
      <c r="J285" s="242">
        <v>1250</v>
      </c>
      <c r="K285" s="243"/>
      <c r="L285" s="242">
        <v>1875</v>
      </c>
      <c r="M285" s="243"/>
      <c r="N285" s="244">
        <v>2500</v>
      </c>
    </row>
    <row r="286" spans="1:14" ht="25.5" x14ac:dyDescent="0.25">
      <c r="A286" s="138"/>
      <c r="B286" s="177"/>
      <c r="C286" s="198" t="s">
        <v>548</v>
      </c>
      <c r="D286" s="198" t="s">
        <v>444</v>
      </c>
      <c r="E286" s="198" t="s">
        <v>210</v>
      </c>
      <c r="F286" s="199" t="s">
        <v>189</v>
      </c>
      <c r="G286" s="241"/>
      <c r="H286" s="242">
        <v>587.5</v>
      </c>
      <c r="I286" s="243"/>
      <c r="J286" s="242">
        <v>1175</v>
      </c>
      <c r="K286" s="243"/>
      <c r="L286" s="242">
        <v>1762.5</v>
      </c>
      <c r="M286" s="243"/>
      <c r="N286" s="244">
        <v>2350</v>
      </c>
    </row>
    <row r="287" spans="1:14" ht="25.5" x14ac:dyDescent="0.25">
      <c r="A287" s="138"/>
      <c r="B287" s="177"/>
      <c r="C287" s="198" t="s">
        <v>549</v>
      </c>
      <c r="D287" s="198" t="s">
        <v>506</v>
      </c>
      <c r="E287" s="198" t="s">
        <v>550</v>
      </c>
      <c r="F287" s="199" t="s">
        <v>189</v>
      </c>
      <c r="G287" s="241"/>
      <c r="H287" s="242">
        <v>127714.66</v>
      </c>
      <c r="I287" s="243"/>
      <c r="J287" s="242">
        <v>255429.32</v>
      </c>
      <c r="K287" s="243"/>
      <c r="L287" s="242">
        <v>383143.98</v>
      </c>
      <c r="M287" s="243"/>
      <c r="N287" s="244">
        <v>510858.62</v>
      </c>
    </row>
    <row r="288" spans="1:14" ht="25.5" x14ac:dyDescent="0.25">
      <c r="A288" s="138"/>
      <c r="B288" s="177"/>
      <c r="C288" s="198" t="s">
        <v>551</v>
      </c>
      <c r="D288" s="198" t="s">
        <v>455</v>
      </c>
      <c r="E288" s="198" t="s">
        <v>210</v>
      </c>
      <c r="F288" s="199" t="s">
        <v>189</v>
      </c>
      <c r="G288" s="241"/>
      <c r="H288" s="242">
        <v>75</v>
      </c>
      <c r="I288" s="243"/>
      <c r="J288" s="242">
        <v>150</v>
      </c>
      <c r="K288" s="243"/>
      <c r="L288" s="242">
        <v>225</v>
      </c>
      <c r="M288" s="243"/>
      <c r="N288" s="244">
        <v>300</v>
      </c>
    </row>
    <row r="289" spans="1:14" ht="25.5" x14ac:dyDescent="0.25">
      <c r="A289" s="138"/>
      <c r="B289" s="177"/>
      <c r="C289" s="198" t="s">
        <v>552</v>
      </c>
      <c r="D289" s="198" t="s">
        <v>441</v>
      </c>
      <c r="E289" s="198" t="s">
        <v>210</v>
      </c>
      <c r="F289" s="199" t="s">
        <v>189</v>
      </c>
      <c r="G289" s="241"/>
      <c r="H289" s="242">
        <v>125</v>
      </c>
      <c r="I289" s="243"/>
      <c r="J289" s="242">
        <v>250</v>
      </c>
      <c r="K289" s="243"/>
      <c r="L289" s="242">
        <v>375</v>
      </c>
      <c r="M289" s="243"/>
      <c r="N289" s="244">
        <v>500</v>
      </c>
    </row>
    <row r="290" spans="1:14" ht="25.5" x14ac:dyDescent="0.25">
      <c r="A290" s="138"/>
      <c r="B290" s="177"/>
      <c r="C290" s="198" t="s">
        <v>553</v>
      </c>
      <c r="D290" s="198" t="s">
        <v>455</v>
      </c>
      <c r="E290" s="198" t="s">
        <v>210</v>
      </c>
      <c r="F290" s="199" t="s">
        <v>189</v>
      </c>
      <c r="G290" s="241"/>
      <c r="H290" s="242">
        <v>75</v>
      </c>
      <c r="I290" s="243"/>
      <c r="J290" s="242">
        <v>150</v>
      </c>
      <c r="K290" s="243"/>
      <c r="L290" s="242">
        <v>225</v>
      </c>
      <c r="M290" s="243"/>
      <c r="N290" s="244">
        <v>300</v>
      </c>
    </row>
    <row r="291" spans="1:14" ht="25.5" x14ac:dyDescent="0.25">
      <c r="A291" s="138"/>
      <c r="B291" s="177"/>
      <c r="C291" s="198" t="s">
        <v>554</v>
      </c>
      <c r="D291" s="198" t="s">
        <v>455</v>
      </c>
      <c r="E291" s="198" t="s">
        <v>210</v>
      </c>
      <c r="F291" s="199" t="s">
        <v>189</v>
      </c>
      <c r="G291" s="241"/>
      <c r="H291" s="242">
        <v>1651.8</v>
      </c>
      <c r="I291" s="243"/>
      <c r="J291" s="242">
        <v>3303.6</v>
      </c>
      <c r="K291" s="243"/>
      <c r="L291" s="242">
        <v>4955.3999999999996</v>
      </c>
      <c r="M291" s="243"/>
      <c r="N291" s="244">
        <v>6607.19</v>
      </c>
    </row>
    <row r="292" spans="1:14" ht="25.5" x14ac:dyDescent="0.25">
      <c r="A292" s="138"/>
      <c r="B292" s="177"/>
      <c r="C292" s="198" t="s">
        <v>555</v>
      </c>
      <c r="D292" s="198" t="s">
        <v>444</v>
      </c>
      <c r="E292" s="198" t="s">
        <v>210</v>
      </c>
      <c r="F292" s="199" t="s">
        <v>189</v>
      </c>
      <c r="G292" s="241"/>
      <c r="H292" s="242">
        <v>250</v>
      </c>
      <c r="I292" s="243"/>
      <c r="J292" s="242">
        <v>500</v>
      </c>
      <c r="K292" s="243"/>
      <c r="L292" s="242">
        <v>750</v>
      </c>
      <c r="M292" s="243"/>
      <c r="N292" s="244">
        <v>1000</v>
      </c>
    </row>
    <row r="293" spans="1:14" ht="25.5" x14ac:dyDescent="0.25">
      <c r="A293" s="138"/>
      <c r="B293" s="177"/>
      <c r="C293" s="198" t="s">
        <v>556</v>
      </c>
      <c r="D293" s="198" t="s">
        <v>444</v>
      </c>
      <c r="E293" s="198" t="s">
        <v>210</v>
      </c>
      <c r="F293" s="199" t="s">
        <v>189</v>
      </c>
      <c r="G293" s="241"/>
      <c r="H293" s="242">
        <v>652.69000000000005</v>
      </c>
      <c r="I293" s="243"/>
      <c r="J293" s="242">
        <v>1305.3800000000001</v>
      </c>
      <c r="K293" s="243"/>
      <c r="L293" s="242">
        <v>1958.07</v>
      </c>
      <c r="M293" s="243"/>
      <c r="N293" s="244">
        <v>2610.7600000000002</v>
      </c>
    </row>
    <row r="294" spans="1:14" ht="25.5" x14ac:dyDescent="0.25">
      <c r="A294" s="138"/>
      <c r="B294" s="177"/>
      <c r="C294" s="198" t="s">
        <v>557</v>
      </c>
      <c r="D294" s="198" t="s">
        <v>444</v>
      </c>
      <c r="E294" s="198" t="s">
        <v>210</v>
      </c>
      <c r="F294" s="199" t="s">
        <v>189</v>
      </c>
      <c r="G294" s="241"/>
      <c r="H294" s="242">
        <v>2769.41</v>
      </c>
      <c r="I294" s="243"/>
      <c r="J294" s="242">
        <v>5538.82</v>
      </c>
      <c r="K294" s="243"/>
      <c r="L294" s="242">
        <v>8308.23</v>
      </c>
      <c r="M294" s="243"/>
      <c r="N294" s="244">
        <v>11077.63</v>
      </c>
    </row>
    <row r="295" spans="1:14" ht="25.5" x14ac:dyDescent="0.25">
      <c r="A295" s="138"/>
      <c r="B295" s="177"/>
      <c r="C295" s="198" t="s">
        <v>558</v>
      </c>
      <c r="D295" s="198" t="s">
        <v>444</v>
      </c>
      <c r="E295" s="198" t="s">
        <v>210</v>
      </c>
      <c r="F295" s="199" t="s">
        <v>189</v>
      </c>
      <c r="G295" s="241"/>
      <c r="H295" s="242">
        <v>125</v>
      </c>
      <c r="I295" s="243"/>
      <c r="J295" s="242">
        <v>250</v>
      </c>
      <c r="K295" s="243"/>
      <c r="L295" s="242">
        <v>375</v>
      </c>
      <c r="M295" s="243"/>
      <c r="N295" s="244">
        <v>500</v>
      </c>
    </row>
    <row r="296" spans="1:14" ht="25.5" x14ac:dyDescent="0.25">
      <c r="A296" s="138"/>
      <c r="B296" s="177"/>
      <c r="C296" s="198" t="s">
        <v>559</v>
      </c>
      <c r="D296" s="198" t="s">
        <v>441</v>
      </c>
      <c r="E296" s="198" t="s">
        <v>210</v>
      </c>
      <c r="F296" s="199" t="s">
        <v>189</v>
      </c>
      <c r="G296" s="241"/>
      <c r="H296" s="242">
        <v>12416.89</v>
      </c>
      <c r="I296" s="243"/>
      <c r="J296" s="242">
        <v>24833.78</v>
      </c>
      <c r="K296" s="243"/>
      <c r="L296" s="242">
        <v>37250.67</v>
      </c>
      <c r="M296" s="243"/>
      <c r="N296" s="244">
        <v>49667.56</v>
      </c>
    </row>
    <row r="297" spans="1:14" ht="25.5" x14ac:dyDescent="0.25">
      <c r="A297" s="138"/>
      <c r="B297" s="177"/>
      <c r="C297" s="198" t="s">
        <v>560</v>
      </c>
      <c r="D297" s="198" t="s">
        <v>506</v>
      </c>
      <c r="E297" s="198" t="s">
        <v>561</v>
      </c>
      <c r="F297" s="199" t="s">
        <v>189</v>
      </c>
      <c r="G297" s="241"/>
      <c r="H297" s="242">
        <v>11310.33</v>
      </c>
      <c r="I297" s="243"/>
      <c r="J297" s="242">
        <v>22620.66</v>
      </c>
      <c r="K297" s="243"/>
      <c r="L297" s="242">
        <v>33930.99</v>
      </c>
      <c r="M297" s="243"/>
      <c r="N297" s="244">
        <v>45241.3</v>
      </c>
    </row>
    <row r="298" spans="1:14" ht="25.5" x14ac:dyDescent="0.25">
      <c r="A298" s="138"/>
      <c r="B298" s="177"/>
      <c r="C298" s="198" t="s">
        <v>562</v>
      </c>
      <c r="D298" s="198" t="s">
        <v>455</v>
      </c>
      <c r="E298" s="198" t="s">
        <v>210</v>
      </c>
      <c r="F298" s="199" t="s">
        <v>189</v>
      </c>
      <c r="G298" s="241"/>
      <c r="H298" s="242">
        <v>22418.13</v>
      </c>
      <c r="I298" s="243"/>
      <c r="J298" s="242">
        <v>44836.26</v>
      </c>
      <c r="K298" s="243"/>
      <c r="L298" s="242">
        <v>67254.39</v>
      </c>
      <c r="M298" s="243"/>
      <c r="N298" s="244">
        <v>89672.53</v>
      </c>
    </row>
    <row r="299" spans="1:14" ht="25.5" x14ac:dyDescent="0.25">
      <c r="A299" s="138"/>
      <c r="B299" s="177"/>
      <c r="C299" s="198" t="s">
        <v>563</v>
      </c>
      <c r="D299" s="198" t="s">
        <v>455</v>
      </c>
      <c r="E299" s="198" t="s">
        <v>564</v>
      </c>
      <c r="F299" s="199" t="s">
        <v>189</v>
      </c>
      <c r="G299" s="241"/>
      <c r="H299" s="242">
        <v>8475.41</v>
      </c>
      <c r="I299" s="243"/>
      <c r="J299" s="242">
        <v>16950.82</v>
      </c>
      <c r="K299" s="243"/>
      <c r="L299" s="242">
        <v>25426.23</v>
      </c>
      <c r="M299" s="243"/>
      <c r="N299" s="244">
        <v>33901.65</v>
      </c>
    </row>
    <row r="300" spans="1:14" ht="25.5" x14ac:dyDescent="0.25">
      <c r="A300" s="138"/>
      <c r="B300" s="177"/>
      <c r="C300" s="198" t="s">
        <v>565</v>
      </c>
      <c r="D300" s="198" t="s">
        <v>441</v>
      </c>
      <c r="E300" s="198" t="s">
        <v>210</v>
      </c>
      <c r="F300" s="199" t="s">
        <v>189</v>
      </c>
      <c r="G300" s="241"/>
      <c r="H300" s="242">
        <v>500</v>
      </c>
      <c r="I300" s="243"/>
      <c r="J300" s="242">
        <v>1000</v>
      </c>
      <c r="K300" s="243"/>
      <c r="L300" s="242">
        <v>1500</v>
      </c>
      <c r="M300" s="243"/>
      <c r="N300" s="244">
        <v>2000</v>
      </c>
    </row>
    <row r="301" spans="1:14" ht="25.5" x14ac:dyDescent="0.25">
      <c r="A301" s="138"/>
      <c r="B301" s="177"/>
      <c r="C301" s="198" t="s">
        <v>566</v>
      </c>
      <c r="D301" s="198" t="s">
        <v>444</v>
      </c>
      <c r="E301" s="198" t="s">
        <v>547</v>
      </c>
      <c r="F301" s="199" t="s">
        <v>189</v>
      </c>
      <c r="G301" s="241"/>
      <c r="H301" s="242">
        <v>516.25</v>
      </c>
      <c r="I301" s="243"/>
      <c r="J301" s="242">
        <v>1032.5</v>
      </c>
      <c r="K301" s="243"/>
      <c r="L301" s="242">
        <v>1548.75</v>
      </c>
      <c r="M301" s="243"/>
      <c r="N301" s="244">
        <v>2065</v>
      </c>
    </row>
    <row r="302" spans="1:14" ht="25.5" x14ac:dyDescent="0.25">
      <c r="A302" s="138"/>
      <c r="B302" s="177"/>
      <c r="C302" s="198" t="s">
        <v>567</v>
      </c>
      <c r="D302" s="198" t="s">
        <v>506</v>
      </c>
      <c r="E302" s="198" t="s">
        <v>568</v>
      </c>
      <c r="F302" s="199" t="s">
        <v>189</v>
      </c>
      <c r="G302" s="241"/>
      <c r="H302" s="242">
        <v>14993.92</v>
      </c>
      <c r="I302" s="243"/>
      <c r="J302" s="242">
        <v>29987.84</v>
      </c>
      <c r="K302" s="243"/>
      <c r="L302" s="242">
        <v>44981.760000000002</v>
      </c>
      <c r="M302" s="243"/>
      <c r="N302" s="244">
        <v>59975.68</v>
      </c>
    </row>
    <row r="303" spans="1:14" ht="25.5" x14ac:dyDescent="0.25">
      <c r="A303" s="138"/>
      <c r="B303" s="177"/>
      <c r="C303" s="198" t="s">
        <v>569</v>
      </c>
      <c r="D303" s="198" t="s">
        <v>444</v>
      </c>
      <c r="E303" s="198" t="s">
        <v>210</v>
      </c>
      <c r="F303" s="199" t="s">
        <v>189</v>
      </c>
      <c r="G303" s="241"/>
      <c r="H303" s="242">
        <v>1131.1099999999999</v>
      </c>
      <c r="I303" s="243"/>
      <c r="J303" s="242">
        <v>2262.2199999999998</v>
      </c>
      <c r="K303" s="243"/>
      <c r="L303" s="242">
        <v>3393.33</v>
      </c>
      <c r="M303" s="243"/>
      <c r="N303" s="244">
        <v>4524.42</v>
      </c>
    </row>
    <row r="304" spans="1:14" ht="25.5" x14ac:dyDescent="0.25">
      <c r="A304" s="138"/>
      <c r="B304" s="177"/>
      <c r="C304" s="198" t="s">
        <v>570</v>
      </c>
      <c r="D304" s="198" t="s">
        <v>467</v>
      </c>
      <c r="E304" s="198" t="s">
        <v>482</v>
      </c>
      <c r="F304" s="199" t="s">
        <v>189</v>
      </c>
      <c r="G304" s="241"/>
      <c r="H304" s="242">
        <v>2615.37</v>
      </c>
      <c r="I304" s="243"/>
      <c r="J304" s="242">
        <v>5230.74</v>
      </c>
      <c r="K304" s="243"/>
      <c r="L304" s="242">
        <v>7846.11</v>
      </c>
      <c r="M304" s="243"/>
      <c r="N304" s="244">
        <v>10461.49</v>
      </c>
    </row>
    <row r="305" spans="1:14" ht="25.5" x14ac:dyDescent="0.25">
      <c r="A305" s="138"/>
      <c r="B305" s="177"/>
      <c r="C305" s="198" t="s">
        <v>571</v>
      </c>
      <c r="D305" s="198" t="s">
        <v>444</v>
      </c>
      <c r="E305" s="198" t="s">
        <v>210</v>
      </c>
      <c r="F305" s="199" t="s">
        <v>189</v>
      </c>
      <c r="G305" s="241"/>
      <c r="H305" s="242">
        <v>1111.73</v>
      </c>
      <c r="I305" s="243"/>
      <c r="J305" s="242">
        <v>2223.46</v>
      </c>
      <c r="K305" s="243"/>
      <c r="L305" s="242">
        <v>3335.19</v>
      </c>
      <c r="M305" s="243"/>
      <c r="N305" s="244">
        <v>4446.8999999999996</v>
      </c>
    </row>
    <row r="306" spans="1:14" ht="25.5" x14ac:dyDescent="0.25">
      <c r="A306" s="138"/>
      <c r="B306" s="177"/>
      <c r="C306" s="198" t="s">
        <v>572</v>
      </c>
      <c r="D306" s="198" t="s">
        <v>441</v>
      </c>
      <c r="E306" s="198" t="s">
        <v>210</v>
      </c>
      <c r="F306" s="199" t="s">
        <v>189</v>
      </c>
      <c r="G306" s="241"/>
      <c r="H306" s="242">
        <v>16261.71</v>
      </c>
      <c r="I306" s="243"/>
      <c r="J306" s="242">
        <v>32523.42</v>
      </c>
      <c r="K306" s="243"/>
      <c r="L306" s="242">
        <v>48785.13</v>
      </c>
      <c r="M306" s="243"/>
      <c r="N306" s="244">
        <v>65046.84</v>
      </c>
    </row>
    <row r="307" spans="1:14" ht="25.5" x14ac:dyDescent="0.25">
      <c r="A307" s="138"/>
      <c r="B307" s="177"/>
      <c r="C307" s="198" t="s">
        <v>573</v>
      </c>
      <c r="D307" s="198" t="s">
        <v>455</v>
      </c>
      <c r="E307" s="198" t="s">
        <v>564</v>
      </c>
      <c r="F307" s="199" t="s">
        <v>189</v>
      </c>
      <c r="G307" s="241"/>
      <c r="H307" s="242">
        <v>150</v>
      </c>
      <c r="I307" s="243"/>
      <c r="J307" s="242">
        <v>300</v>
      </c>
      <c r="K307" s="243"/>
      <c r="L307" s="242">
        <v>450</v>
      </c>
      <c r="M307" s="243"/>
      <c r="N307" s="244">
        <v>600</v>
      </c>
    </row>
    <row r="308" spans="1:14" ht="38.25" x14ac:dyDescent="0.25">
      <c r="A308" s="138"/>
      <c r="B308" s="177"/>
      <c r="C308" s="198" t="s">
        <v>574</v>
      </c>
      <c r="D308" s="198" t="s">
        <v>467</v>
      </c>
      <c r="E308" s="198" t="s">
        <v>210</v>
      </c>
      <c r="F308" s="199" t="s">
        <v>189</v>
      </c>
      <c r="G308" s="241"/>
      <c r="H308" s="242">
        <v>125</v>
      </c>
      <c r="I308" s="243"/>
      <c r="J308" s="242">
        <v>250</v>
      </c>
      <c r="K308" s="243"/>
      <c r="L308" s="242">
        <v>375</v>
      </c>
      <c r="M308" s="243"/>
      <c r="N308" s="244">
        <v>500</v>
      </c>
    </row>
    <row r="309" spans="1:14" ht="25.5" x14ac:dyDescent="0.25">
      <c r="A309" s="138"/>
      <c r="B309" s="177"/>
      <c r="C309" s="198" t="s">
        <v>575</v>
      </c>
      <c r="D309" s="198" t="s">
        <v>506</v>
      </c>
      <c r="E309" s="198" t="s">
        <v>526</v>
      </c>
      <c r="F309" s="199" t="s">
        <v>189</v>
      </c>
      <c r="G309" s="241"/>
      <c r="H309" s="242">
        <v>3250</v>
      </c>
      <c r="I309" s="243"/>
      <c r="J309" s="242">
        <v>6500</v>
      </c>
      <c r="K309" s="243"/>
      <c r="L309" s="242">
        <v>9750</v>
      </c>
      <c r="M309" s="243"/>
      <c r="N309" s="244">
        <v>13000</v>
      </c>
    </row>
    <row r="310" spans="1:14" ht="25.5" x14ac:dyDescent="0.25">
      <c r="A310" s="138"/>
      <c r="B310" s="177"/>
      <c r="C310" s="198" t="s">
        <v>576</v>
      </c>
      <c r="D310" s="198" t="s">
        <v>444</v>
      </c>
      <c r="E310" s="198" t="s">
        <v>210</v>
      </c>
      <c r="F310" s="199" t="s">
        <v>189</v>
      </c>
      <c r="G310" s="241"/>
      <c r="H310" s="242">
        <v>1679.95</v>
      </c>
      <c r="I310" s="243"/>
      <c r="J310" s="242">
        <v>3359.9</v>
      </c>
      <c r="K310" s="243"/>
      <c r="L310" s="242">
        <v>5039.8500000000004</v>
      </c>
      <c r="M310" s="243"/>
      <c r="N310" s="244">
        <v>6719.8</v>
      </c>
    </row>
    <row r="311" spans="1:14" ht="25.5" x14ac:dyDescent="0.25">
      <c r="A311" s="138"/>
      <c r="B311" s="177"/>
      <c r="C311" s="178" t="s">
        <v>577</v>
      </c>
      <c r="D311" s="178" t="s">
        <v>455</v>
      </c>
      <c r="E311" s="178" t="s">
        <v>210</v>
      </c>
      <c r="F311" s="182" t="s">
        <v>189</v>
      </c>
      <c r="G311" s="233"/>
      <c r="H311" s="237">
        <v>225</v>
      </c>
      <c r="I311" s="235"/>
      <c r="J311" s="237">
        <v>450</v>
      </c>
      <c r="K311" s="235"/>
      <c r="L311" s="237">
        <v>675</v>
      </c>
      <c r="M311" s="235"/>
      <c r="N311" s="238">
        <v>900</v>
      </c>
    </row>
    <row r="312" spans="1:14" x14ac:dyDescent="0.25">
      <c r="A312" s="138" t="s">
        <v>69</v>
      </c>
      <c r="B312" s="137" t="s">
        <v>14</v>
      </c>
      <c r="C312" s="180"/>
      <c r="D312" s="180"/>
      <c r="E312" s="180"/>
      <c r="F312" s="232"/>
      <c r="G312" s="70">
        <v>98228.800000000003</v>
      </c>
      <c r="H312" s="72">
        <f>SUM(H313:H345)</f>
        <v>160698.51</v>
      </c>
      <c r="I312" s="72">
        <v>154943.54</v>
      </c>
      <c r="J312" s="72">
        <f>SUM(J313:J345)</f>
        <v>321397.02</v>
      </c>
      <c r="K312" s="72">
        <v>206376.99</v>
      </c>
      <c r="L312" s="72">
        <f>SUM(L313:L345)</f>
        <v>482095.53</v>
      </c>
      <c r="M312" s="72">
        <v>281468.51</v>
      </c>
      <c r="N312" s="74">
        <f>SUM(N313:N345)</f>
        <v>642794</v>
      </c>
    </row>
    <row r="313" spans="1:14" ht="25.5" x14ac:dyDescent="0.25">
      <c r="A313" s="138"/>
      <c r="B313" s="177"/>
      <c r="C313" s="191" t="s">
        <v>578</v>
      </c>
      <c r="D313" s="191" t="s">
        <v>579</v>
      </c>
      <c r="E313" s="191" t="s">
        <v>580</v>
      </c>
      <c r="F313" s="193" t="s">
        <v>189</v>
      </c>
      <c r="G313" s="215"/>
      <c r="H313" s="222">
        <v>250</v>
      </c>
      <c r="I313" s="217"/>
      <c r="J313" s="222">
        <v>500</v>
      </c>
      <c r="K313" s="217"/>
      <c r="L313" s="222">
        <v>750</v>
      </c>
      <c r="M313" s="217"/>
      <c r="N313" s="223">
        <v>1000</v>
      </c>
    </row>
    <row r="314" spans="1:14" ht="25.5" x14ac:dyDescent="0.25">
      <c r="A314" s="138"/>
      <c r="B314" s="177"/>
      <c r="C314" s="198" t="s">
        <v>581</v>
      </c>
      <c r="D314" s="198" t="s">
        <v>582</v>
      </c>
      <c r="E314" s="198" t="s">
        <v>583</v>
      </c>
      <c r="F314" s="199" t="s">
        <v>189</v>
      </c>
      <c r="G314" s="224"/>
      <c r="H314" s="225">
        <v>125</v>
      </c>
      <c r="I314" s="226"/>
      <c r="J314" s="225">
        <v>250</v>
      </c>
      <c r="K314" s="226"/>
      <c r="L314" s="225">
        <v>375</v>
      </c>
      <c r="M314" s="226"/>
      <c r="N314" s="227">
        <v>500</v>
      </c>
    </row>
    <row r="315" spans="1:14" ht="25.5" x14ac:dyDescent="0.25">
      <c r="A315" s="138"/>
      <c r="B315" s="177"/>
      <c r="C315" s="198" t="s">
        <v>584</v>
      </c>
      <c r="D315" s="198" t="s">
        <v>579</v>
      </c>
      <c r="E315" s="198" t="s">
        <v>585</v>
      </c>
      <c r="F315" s="199" t="s">
        <v>189</v>
      </c>
      <c r="G315" s="224"/>
      <c r="H315" s="225">
        <v>7450</v>
      </c>
      <c r="I315" s="226"/>
      <c r="J315" s="225">
        <v>14900</v>
      </c>
      <c r="K315" s="226"/>
      <c r="L315" s="225">
        <v>22350</v>
      </c>
      <c r="M315" s="226"/>
      <c r="N315" s="227">
        <v>29800</v>
      </c>
    </row>
    <row r="316" spans="1:14" ht="38.25" x14ac:dyDescent="0.25">
      <c r="A316" s="138"/>
      <c r="B316" s="177"/>
      <c r="C316" s="198" t="s">
        <v>586</v>
      </c>
      <c r="D316" s="198" t="s">
        <v>587</v>
      </c>
      <c r="E316" s="198" t="s">
        <v>588</v>
      </c>
      <c r="F316" s="199" t="s">
        <v>189</v>
      </c>
      <c r="G316" s="224"/>
      <c r="H316" s="225">
        <v>2750</v>
      </c>
      <c r="I316" s="226"/>
      <c r="J316" s="225">
        <v>5500</v>
      </c>
      <c r="K316" s="226"/>
      <c r="L316" s="225">
        <v>8250</v>
      </c>
      <c r="M316" s="226"/>
      <c r="N316" s="227">
        <v>11000</v>
      </c>
    </row>
    <row r="317" spans="1:14" ht="38.25" x14ac:dyDescent="0.25">
      <c r="A317" s="138"/>
      <c r="B317" s="177"/>
      <c r="C317" s="198" t="s">
        <v>589</v>
      </c>
      <c r="D317" s="198" t="s">
        <v>590</v>
      </c>
      <c r="E317" s="198" t="s">
        <v>591</v>
      </c>
      <c r="F317" s="199" t="s">
        <v>189</v>
      </c>
      <c r="G317" s="224"/>
      <c r="H317" s="225">
        <v>4449.2</v>
      </c>
      <c r="I317" s="226"/>
      <c r="J317" s="225">
        <v>8898.4</v>
      </c>
      <c r="K317" s="226"/>
      <c r="L317" s="225">
        <v>13347.6</v>
      </c>
      <c r="M317" s="226"/>
      <c r="N317" s="227">
        <v>17796.810000000001</v>
      </c>
    </row>
    <row r="318" spans="1:14" ht="38.25" x14ac:dyDescent="0.25">
      <c r="A318" s="138"/>
      <c r="B318" s="177"/>
      <c r="C318" s="198" t="s">
        <v>592</v>
      </c>
      <c r="D318" s="198" t="s">
        <v>587</v>
      </c>
      <c r="E318" s="198" t="s">
        <v>593</v>
      </c>
      <c r="F318" s="199" t="s">
        <v>189</v>
      </c>
      <c r="G318" s="224"/>
      <c r="H318" s="225">
        <v>9439.66</v>
      </c>
      <c r="I318" s="226"/>
      <c r="J318" s="225">
        <v>18879.32</v>
      </c>
      <c r="K318" s="226"/>
      <c r="L318" s="225">
        <v>28318.98</v>
      </c>
      <c r="M318" s="226"/>
      <c r="N318" s="227">
        <v>37758.629999999997</v>
      </c>
    </row>
    <row r="319" spans="1:14" ht="63.75" x14ac:dyDescent="0.25">
      <c r="A319" s="138"/>
      <c r="B319" s="177"/>
      <c r="C319" s="198" t="s">
        <v>594</v>
      </c>
      <c r="D319" s="198" t="s">
        <v>579</v>
      </c>
      <c r="E319" s="198" t="s">
        <v>585</v>
      </c>
      <c r="F319" s="199" t="s">
        <v>189</v>
      </c>
      <c r="G319" s="224"/>
      <c r="H319" s="225">
        <v>33000</v>
      </c>
      <c r="I319" s="226"/>
      <c r="J319" s="225">
        <v>66000</v>
      </c>
      <c r="K319" s="226"/>
      <c r="L319" s="225">
        <v>99000</v>
      </c>
      <c r="M319" s="226"/>
      <c r="N319" s="227">
        <v>132000</v>
      </c>
    </row>
    <row r="320" spans="1:14" ht="25.5" x14ac:dyDescent="0.25">
      <c r="A320" s="138"/>
      <c r="B320" s="177"/>
      <c r="C320" s="198" t="s">
        <v>595</v>
      </c>
      <c r="D320" s="198" t="s">
        <v>579</v>
      </c>
      <c r="E320" s="198" t="s">
        <v>210</v>
      </c>
      <c r="F320" s="199" t="s">
        <v>189</v>
      </c>
      <c r="G320" s="224"/>
      <c r="H320" s="225">
        <v>225</v>
      </c>
      <c r="I320" s="226"/>
      <c r="J320" s="225">
        <v>450</v>
      </c>
      <c r="K320" s="226"/>
      <c r="L320" s="225">
        <v>675</v>
      </c>
      <c r="M320" s="226"/>
      <c r="N320" s="227">
        <v>900</v>
      </c>
    </row>
    <row r="321" spans="1:14" ht="38.25" x14ac:dyDescent="0.25">
      <c r="A321" s="138"/>
      <c r="B321" s="177"/>
      <c r="C321" s="198" t="s">
        <v>596</v>
      </c>
      <c r="D321" s="198" t="s">
        <v>579</v>
      </c>
      <c r="E321" s="198" t="s">
        <v>580</v>
      </c>
      <c r="F321" s="199" t="s">
        <v>189</v>
      </c>
      <c r="G321" s="224"/>
      <c r="H321" s="225">
        <v>732</v>
      </c>
      <c r="I321" s="226"/>
      <c r="J321" s="225">
        <v>1464</v>
      </c>
      <c r="K321" s="226"/>
      <c r="L321" s="225">
        <v>2196</v>
      </c>
      <c r="M321" s="226"/>
      <c r="N321" s="227">
        <v>2928</v>
      </c>
    </row>
    <row r="322" spans="1:14" ht="25.5" x14ac:dyDescent="0.25">
      <c r="A322" s="138"/>
      <c r="B322" s="177"/>
      <c r="C322" s="198" t="s">
        <v>597</v>
      </c>
      <c r="D322" s="198" t="s">
        <v>579</v>
      </c>
      <c r="E322" s="198" t="s">
        <v>210</v>
      </c>
      <c r="F322" s="199" t="s">
        <v>189</v>
      </c>
      <c r="G322" s="224"/>
      <c r="H322" s="225">
        <v>1595.67</v>
      </c>
      <c r="I322" s="226"/>
      <c r="J322" s="225">
        <v>3191.34</v>
      </c>
      <c r="K322" s="226"/>
      <c r="L322" s="225">
        <v>4787.01</v>
      </c>
      <c r="M322" s="226"/>
      <c r="N322" s="227">
        <v>6382.67</v>
      </c>
    </row>
    <row r="323" spans="1:14" ht="25.5" x14ac:dyDescent="0.25">
      <c r="A323" s="138"/>
      <c r="B323" s="177"/>
      <c r="C323" s="198" t="s">
        <v>598</v>
      </c>
      <c r="D323" s="198" t="s">
        <v>579</v>
      </c>
      <c r="E323" s="198" t="s">
        <v>210</v>
      </c>
      <c r="F323" s="199" t="s">
        <v>189</v>
      </c>
      <c r="G323" s="224"/>
      <c r="H323" s="225">
        <v>225</v>
      </c>
      <c r="I323" s="226"/>
      <c r="J323" s="225">
        <v>450</v>
      </c>
      <c r="K323" s="226"/>
      <c r="L323" s="225">
        <v>675</v>
      </c>
      <c r="M323" s="226"/>
      <c r="N323" s="227">
        <v>900</v>
      </c>
    </row>
    <row r="324" spans="1:14" ht="38.25" x14ac:dyDescent="0.25">
      <c r="A324" s="138"/>
      <c r="B324" s="177"/>
      <c r="C324" s="198" t="s">
        <v>599</v>
      </c>
      <c r="D324" s="198" t="s">
        <v>579</v>
      </c>
      <c r="E324" s="198" t="s">
        <v>580</v>
      </c>
      <c r="F324" s="199" t="s">
        <v>189</v>
      </c>
      <c r="G324" s="224"/>
      <c r="H324" s="225">
        <v>21134.61</v>
      </c>
      <c r="I324" s="226"/>
      <c r="J324" s="225">
        <v>42269.22</v>
      </c>
      <c r="K324" s="226"/>
      <c r="L324" s="225">
        <v>63403.83</v>
      </c>
      <c r="M324" s="226"/>
      <c r="N324" s="227">
        <v>84538.42</v>
      </c>
    </row>
    <row r="325" spans="1:14" ht="25.5" x14ac:dyDescent="0.25">
      <c r="A325" s="138"/>
      <c r="B325" s="177"/>
      <c r="C325" s="198" t="s">
        <v>600</v>
      </c>
      <c r="D325" s="198" t="s">
        <v>579</v>
      </c>
      <c r="E325" s="198" t="s">
        <v>210</v>
      </c>
      <c r="F325" s="199" t="s">
        <v>189</v>
      </c>
      <c r="G325" s="224"/>
      <c r="H325" s="225">
        <v>1875</v>
      </c>
      <c r="I325" s="226"/>
      <c r="J325" s="225">
        <v>3750</v>
      </c>
      <c r="K325" s="226"/>
      <c r="L325" s="225">
        <v>5625</v>
      </c>
      <c r="M325" s="226"/>
      <c r="N325" s="227">
        <v>7500</v>
      </c>
    </row>
    <row r="326" spans="1:14" ht="25.5" x14ac:dyDescent="0.25">
      <c r="A326" s="138"/>
      <c r="B326" s="177"/>
      <c r="C326" s="198" t="s">
        <v>601</v>
      </c>
      <c r="D326" s="198" t="s">
        <v>582</v>
      </c>
      <c r="E326" s="198" t="s">
        <v>583</v>
      </c>
      <c r="F326" s="199" t="s">
        <v>189</v>
      </c>
      <c r="G326" s="224"/>
      <c r="H326" s="225">
        <v>375</v>
      </c>
      <c r="I326" s="226"/>
      <c r="J326" s="225">
        <v>750</v>
      </c>
      <c r="K326" s="226"/>
      <c r="L326" s="225">
        <v>1125</v>
      </c>
      <c r="M326" s="226"/>
      <c r="N326" s="227">
        <v>1500</v>
      </c>
    </row>
    <row r="327" spans="1:14" ht="25.5" x14ac:dyDescent="0.25">
      <c r="A327" s="138"/>
      <c r="B327" s="177"/>
      <c r="C327" s="198" t="s">
        <v>602</v>
      </c>
      <c r="D327" s="198" t="s">
        <v>579</v>
      </c>
      <c r="E327" s="198" t="s">
        <v>603</v>
      </c>
      <c r="F327" s="199" t="s">
        <v>189</v>
      </c>
      <c r="G327" s="224"/>
      <c r="H327" s="225">
        <v>250</v>
      </c>
      <c r="I327" s="226"/>
      <c r="J327" s="225">
        <v>500</v>
      </c>
      <c r="K327" s="226"/>
      <c r="L327" s="225">
        <v>750</v>
      </c>
      <c r="M327" s="226"/>
      <c r="N327" s="227">
        <v>1000</v>
      </c>
    </row>
    <row r="328" spans="1:14" ht="25.5" x14ac:dyDescent="0.25">
      <c r="A328" s="138"/>
      <c r="B328" s="177"/>
      <c r="C328" s="198" t="s">
        <v>604</v>
      </c>
      <c r="D328" s="198" t="s">
        <v>582</v>
      </c>
      <c r="E328" s="198" t="s">
        <v>583</v>
      </c>
      <c r="F328" s="199" t="s">
        <v>189</v>
      </c>
      <c r="G328" s="224"/>
      <c r="H328" s="225">
        <v>3725</v>
      </c>
      <c r="I328" s="226"/>
      <c r="J328" s="225">
        <v>7450</v>
      </c>
      <c r="K328" s="226"/>
      <c r="L328" s="225">
        <v>11175</v>
      </c>
      <c r="M328" s="226"/>
      <c r="N328" s="227">
        <v>14900</v>
      </c>
    </row>
    <row r="329" spans="1:14" ht="25.5" x14ac:dyDescent="0.25">
      <c r="A329" s="138"/>
      <c r="B329" s="177"/>
      <c r="C329" s="198" t="s">
        <v>605</v>
      </c>
      <c r="D329" s="198" t="s">
        <v>582</v>
      </c>
      <c r="E329" s="198" t="s">
        <v>583</v>
      </c>
      <c r="F329" s="199" t="s">
        <v>189</v>
      </c>
      <c r="G329" s="224"/>
      <c r="H329" s="225">
        <v>1325</v>
      </c>
      <c r="I329" s="226"/>
      <c r="J329" s="225">
        <v>2650</v>
      </c>
      <c r="K329" s="226"/>
      <c r="L329" s="225">
        <v>3975</v>
      </c>
      <c r="M329" s="226"/>
      <c r="N329" s="227">
        <v>5300</v>
      </c>
    </row>
    <row r="330" spans="1:14" ht="25.5" x14ac:dyDescent="0.25">
      <c r="A330" s="138"/>
      <c r="B330" s="177"/>
      <c r="C330" s="198" t="s">
        <v>606</v>
      </c>
      <c r="D330" s="198" t="s">
        <v>582</v>
      </c>
      <c r="E330" s="198" t="s">
        <v>583</v>
      </c>
      <c r="F330" s="199" t="s">
        <v>189</v>
      </c>
      <c r="G330" s="224"/>
      <c r="H330" s="225">
        <v>950</v>
      </c>
      <c r="I330" s="226"/>
      <c r="J330" s="225">
        <v>1900</v>
      </c>
      <c r="K330" s="226"/>
      <c r="L330" s="225">
        <v>2850</v>
      </c>
      <c r="M330" s="226"/>
      <c r="N330" s="227">
        <v>3800</v>
      </c>
    </row>
    <row r="331" spans="1:14" ht="25.5" x14ac:dyDescent="0.25">
      <c r="A331" s="138"/>
      <c r="B331" s="177"/>
      <c r="C331" s="198" t="s">
        <v>607</v>
      </c>
      <c r="D331" s="198" t="s">
        <v>582</v>
      </c>
      <c r="E331" s="198" t="s">
        <v>583</v>
      </c>
      <c r="F331" s="199" t="s">
        <v>189</v>
      </c>
      <c r="G331" s="224"/>
      <c r="H331" s="225">
        <v>3500</v>
      </c>
      <c r="I331" s="226"/>
      <c r="J331" s="225">
        <v>7000</v>
      </c>
      <c r="K331" s="226"/>
      <c r="L331" s="225">
        <v>10500</v>
      </c>
      <c r="M331" s="226"/>
      <c r="N331" s="227">
        <v>14000</v>
      </c>
    </row>
    <row r="332" spans="1:14" ht="25.5" x14ac:dyDescent="0.25">
      <c r="A332" s="138"/>
      <c r="B332" s="177"/>
      <c r="C332" s="198" t="s">
        <v>608</v>
      </c>
      <c r="D332" s="198" t="s">
        <v>582</v>
      </c>
      <c r="E332" s="198" t="s">
        <v>583</v>
      </c>
      <c r="F332" s="199" t="s">
        <v>189</v>
      </c>
      <c r="G332" s="224"/>
      <c r="H332" s="225">
        <v>1100</v>
      </c>
      <c r="I332" s="226"/>
      <c r="J332" s="225">
        <v>2200</v>
      </c>
      <c r="K332" s="226"/>
      <c r="L332" s="225">
        <v>3300</v>
      </c>
      <c r="M332" s="226"/>
      <c r="N332" s="227">
        <v>4400</v>
      </c>
    </row>
    <row r="333" spans="1:14" ht="38.25" x14ac:dyDescent="0.25">
      <c r="A333" s="138"/>
      <c r="B333" s="177"/>
      <c r="C333" s="198" t="s">
        <v>609</v>
      </c>
      <c r="D333" s="198" t="s">
        <v>579</v>
      </c>
      <c r="E333" s="198" t="s">
        <v>580</v>
      </c>
      <c r="F333" s="199" t="s">
        <v>189</v>
      </c>
      <c r="G333" s="224"/>
      <c r="H333" s="225">
        <v>3858.37</v>
      </c>
      <c r="I333" s="226"/>
      <c r="J333" s="225">
        <v>7716.74</v>
      </c>
      <c r="K333" s="226"/>
      <c r="L333" s="225">
        <v>11575.11</v>
      </c>
      <c r="M333" s="226"/>
      <c r="N333" s="227">
        <v>15433.47</v>
      </c>
    </row>
    <row r="334" spans="1:14" ht="25.5" x14ac:dyDescent="0.25">
      <c r="A334" s="138"/>
      <c r="B334" s="177"/>
      <c r="C334" s="198" t="s">
        <v>610</v>
      </c>
      <c r="D334" s="198" t="s">
        <v>582</v>
      </c>
      <c r="E334" s="198" t="s">
        <v>583</v>
      </c>
      <c r="F334" s="199" t="s">
        <v>189</v>
      </c>
      <c r="G334" s="224"/>
      <c r="H334" s="225">
        <v>1250</v>
      </c>
      <c r="I334" s="226"/>
      <c r="J334" s="225">
        <v>2500</v>
      </c>
      <c r="K334" s="226"/>
      <c r="L334" s="225">
        <v>3750</v>
      </c>
      <c r="M334" s="226"/>
      <c r="N334" s="227">
        <v>5000</v>
      </c>
    </row>
    <row r="335" spans="1:14" ht="38.25" x14ac:dyDescent="0.25">
      <c r="A335" s="138"/>
      <c r="B335" s="177"/>
      <c r="C335" s="198" t="s">
        <v>611</v>
      </c>
      <c r="D335" s="198" t="s">
        <v>579</v>
      </c>
      <c r="E335" s="198" t="s">
        <v>580</v>
      </c>
      <c r="F335" s="199" t="s">
        <v>189</v>
      </c>
      <c r="G335" s="224"/>
      <c r="H335" s="225">
        <v>375</v>
      </c>
      <c r="I335" s="226"/>
      <c r="J335" s="225">
        <v>750</v>
      </c>
      <c r="K335" s="226"/>
      <c r="L335" s="225">
        <v>1125</v>
      </c>
      <c r="M335" s="226"/>
      <c r="N335" s="227">
        <v>1500</v>
      </c>
    </row>
    <row r="336" spans="1:14" ht="25.5" x14ac:dyDescent="0.25">
      <c r="A336" s="138"/>
      <c r="B336" s="177"/>
      <c r="C336" s="198" t="s">
        <v>612</v>
      </c>
      <c r="D336" s="198" t="s">
        <v>579</v>
      </c>
      <c r="E336" s="198" t="s">
        <v>210</v>
      </c>
      <c r="F336" s="199" t="s">
        <v>189</v>
      </c>
      <c r="G336" s="224"/>
      <c r="H336" s="225">
        <v>325</v>
      </c>
      <c r="I336" s="226"/>
      <c r="J336" s="225">
        <v>650</v>
      </c>
      <c r="K336" s="226"/>
      <c r="L336" s="225">
        <v>975</v>
      </c>
      <c r="M336" s="226"/>
      <c r="N336" s="227">
        <v>1300</v>
      </c>
    </row>
    <row r="337" spans="1:14" ht="25.5" x14ac:dyDescent="0.25">
      <c r="A337" s="138"/>
      <c r="B337" s="177"/>
      <c r="C337" s="198" t="s">
        <v>613</v>
      </c>
      <c r="D337" s="198" t="s">
        <v>582</v>
      </c>
      <c r="E337" s="198" t="s">
        <v>583</v>
      </c>
      <c r="F337" s="199" t="s">
        <v>189</v>
      </c>
      <c r="G337" s="224"/>
      <c r="H337" s="225">
        <v>1125</v>
      </c>
      <c r="I337" s="226"/>
      <c r="J337" s="225">
        <v>2250</v>
      </c>
      <c r="K337" s="226"/>
      <c r="L337" s="225">
        <v>3375</v>
      </c>
      <c r="M337" s="226"/>
      <c r="N337" s="227">
        <v>4500</v>
      </c>
    </row>
    <row r="338" spans="1:14" ht="25.5" x14ac:dyDescent="0.25">
      <c r="A338" s="138"/>
      <c r="B338" s="177"/>
      <c r="C338" s="198" t="s">
        <v>614</v>
      </c>
      <c r="D338" s="198" t="s">
        <v>615</v>
      </c>
      <c r="E338" s="198" t="s">
        <v>616</v>
      </c>
      <c r="F338" s="199" t="s">
        <v>189</v>
      </c>
      <c r="G338" s="224"/>
      <c r="H338" s="225">
        <v>2250</v>
      </c>
      <c r="I338" s="226"/>
      <c r="J338" s="225">
        <v>4500</v>
      </c>
      <c r="K338" s="226"/>
      <c r="L338" s="225">
        <v>6750</v>
      </c>
      <c r="M338" s="226"/>
      <c r="N338" s="227">
        <v>9000</v>
      </c>
    </row>
    <row r="339" spans="1:14" ht="25.5" x14ac:dyDescent="0.25">
      <c r="A339" s="138"/>
      <c r="B339" s="177"/>
      <c r="C339" s="198" t="s">
        <v>617</v>
      </c>
      <c r="D339" s="198" t="s">
        <v>615</v>
      </c>
      <c r="E339" s="198" t="s">
        <v>616</v>
      </c>
      <c r="F339" s="199" t="s">
        <v>189</v>
      </c>
      <c r="G339" s="224"/>
      <c r="H339" s="225">
        <v>1200</v>
      </c>
      <c r="I339" s="226"/>
      <c r="J339" s="225">
        <v>2400</v>
      </c>
      <c r="K339" s="226"/>
      <c r="L339" s="225">
        <v>3600</v>
      </c>
      <c r="M339" s="226"/>
      <c r="N339" s="227">
        <v>4800</v>
      </c>
    </row>
    <row r="340" spans="1:14" ht="25.5" x14ac:dyDescent="0.25">
      <c r="A340" s="138"/>
      <c r="B340" s="177"/>
      <c r="C340" s="198" t="s">
        <v>618</v>
      </c>
      <c r="D340" s="198" t="s">
        <v>579</v>
      </c>
      <c r="E340" s="198" t="s">
        <v>210</v>
      </c>
      <c r="F340" s="199" t="s">
        <v>189</v>
      </c>
      <c r="G340" s="224"/>
      <c r="H340" s="225">
        <v>30285</v>
      </c>
      <c r="I340" s="226"/>
      <c r="J340" s="225">
        <v>60570</v>
      </c>
      <c r="K340" s="226"/>
      <c r="L340" s="225">
        <v>90855</v>
      </c>
      <c r="M340" s="226"/>
      <c r="N340" s="227">
        <v>121140</v>
      </c>
    </row>
    <row r="341" spans="1:14" ht="25.5" x14ac:dyDescent="0.25">
      <c r="A341" s="138"/>
      <c r="B341" s="177"/>
      <c r="C341" s="198" t="s">
        <v>619</v>
      </c>
      <c r="D341" s="198" t="s">
        <v>579</v>
      </c>
      <c r="E341" s="198" t="s">
        <v>620</v>
      </c>
      <c r="F341" s="199" t="s">
        <v>189</v>
      </c>
      <c r="G341" s="224"/>
      <c r="H341" s="225">
        <v>16725</v>
      </c>
      <c r="I341" s="226"/>
      <c r="J341" s="225">
        <v>33450</v>
      </c>
      <c r="K341" s="226"/>
      <c r="L341" s="225">
        <v>50175</v>
      </c>
      <c r="M341" s="226"/>
      <c r="N341" s="227">
        <v>66900</v>
      </c>
    </row>
    <row r="342" spans="1:14" ht="38.25" x14ac:dyDescent="0.25">
      <c r="A342" s="138"/>
      <c r="B342" s="177"/>
      <c r="C342" s="198" t="s">
        <v>621</v>
      </c>
      <c r="D342" s="198" t="s">
        <v>590</v>
      </c>
      <c r="E342" s="198" t="s">
        <v>591</v>
      </c>
      <c r="F342" s="199" t="s">
        <v>189</v>
      </c>
      <c r="G342" s="224"/>
      <c r="H342" s="225">
        <v>5516.5</v>
      </c>
      <c r="I342" s="226"/>
      <c r="J342" s="225">
        <v>11033</v>
      </c>
      <c r="K342" s="226"/>
      <c r="L342" s="225">
        <v>16549.5</v>
      </c>
      <c r="M342" s="226"/>
      <c r="N342" s="227">
        <v>22066</v>
      </c>
    </row>
    <row r="343" spans="1:14" ht="38.25" x14ac:dyDescent="0.25">
      <c r="A343" s="138"/>
      <c r="B343" s="177"/>
      <c r="C343" s="198" t="s">
        <v>622</v>
      </c>
      <c r="D343" s="198" t="s">
        <v>590</v>
      </c>
      <c r="E343" s="198" t="s">
        <v>591</v>
      </c>
      <c r="F343" s="199" t="s">
        <v>189</v>
      </c>
      <c r="G343" s="224"/>
      <c r="H343" s="225">
        <v>2500</v>
      </c>
      <c r="I343" s="226"/>
      <c r="J343" s="225">
        <v>5000</v>
      </c>
      <c r="K343" s="226"/>
      <c r="L343" s="225">
        <v>7500</v>
      </c>
      <c r="M343" s="226"/>
      <c r="N343" s="227">
        <v>10000</v>
      </c>
    </row>
    <row r="344" spans="1:14" ht="25.5" x14ac:dyDescent="0.25">
      <c r="A344" s="138"/>
      <c r="B344" s="177"/>
      <c r="C344" s="198" t="s">
        <v>623</v>
      </c>
      <c r="D344" s="198" t="s">
        <v>590</v>
      </c>
      <c r="E344" s="198" t="s">
        <v>591</v>
      </c>
      <c r="F344" s="199" t="s">
        <v>189</v>
      </c>
      <c r="G344" s="224"/>
      <c r="H344" s="225">
        <v>250</v>
      </c>
      <c r="I344" s="226"/>
      <c r="J344" s="225">
        <v>500</v>
      </c>
      <c r="K344" s="226"/>
      <c r="L344" s="225">
        <v>750</v>
      </c>
      <c r="M344" s="226"/>
      <c r="N344" s="227">
        <v>1000</v>
      </c>
    </row>
    <row r="345" spans="1:14" ht="25.5" x14ac:dyDescent="0.25">
      <c r="A345" s="138"/>
      <c r="B345" s="177"/>
      <c r="C345" s="178" t="s">
        <v>624</v>
      </c>
      <c r="D345" s="178" t="s">
        <v>582</v>
      </c>
      <c r="E345" s="178" t="s">
        <v>583</v>
      </c>
      <c r="F345" s="182" t="s">
        <v>189</v>
      </c>
      <c r="G345" s="214"/>
      <c r="H345" s="218">
        <v>562.5</v>
      </c>
      <c r="I345" s="216"/>
      <c r="J345" s="218">
        <v>1125</v>
      </c>
      <c r="K345" s="216"/>
      <c r="L345" s="218">
        <v>1687.5</v>
      </c>
      <c r="M345" s="216"/>
      <c r="N345" s="220">
        <v>2250</v>
      </c>
    </row>
    <row r="346" spans="1:14" x14ac:dyDescent="0.25">
      <c r="A346" s="138" t="s">
        <v>71</v>
      </c>
      <c r="B346" s="137" t="s">
        <v>70</v>
      </c>
      <c r="C346" s="179"/>
      <c r="D346" s="179"/>
      <c r="E346" s="179"/>
      <c r="F346" s="230"/>
      <c r="G346" s="70"/>
      <c r="H346" s="72"/>
      <c r="I346" s="72"/>
      <c r="J346" s="72"/>
      <c r="K346" s="72"/>
      <c r="L346" s="72"/>
      <c r="M346" s="72"/>
      <c r="N346" s="74"/>
    </row>
    <row r="347" spans="1:14" x14ac:dyDescent="0.25">
      <c r="A347" s="138" t="s">
        <v>72</v>
      </c>
      <c r="B347" s="137" t="s">
        <v>12</v>
      </c>
      <c r="C347" s="139"/>
      <c r="D347" s="139"/>
      <c r="E347" s="139"/>
      <c r="F347" s="152"/>
      <c r="G347" s="153"/>
      <c r="H347" s="154"/>
      <c r="I347" s="154"/>
      <c r="J347" s="154"/>
      <c r="K347" s="154"/>
      <c r="L347" s="154"/>
      <c r="M347" s="154"/>
      <c r="N347" s="155"/>
    </row>
    <row r="348" spans="1:14" x14ac:dyDescent="0.25">
      <c r="A348" s="138" t="s">
        <v>74</v>
      </c>
      <c r="B348" s="137" t="s">
        <v>73</v>
      </c>
      <c r="C348" s="190"/>
      <c r="D348" s="190"/>
      <c r="E348" s="190"/>
      <c r="F348" s="245"/>
      <c r="G348" s="153"/>
      <c r="H348" s="154">
        <f>SUM(H349:H352)</f>
        <v>0</v>
      </c>
      <c r="I348" s="154"/>
      <c r="J348" s="154">
        <f>SUM(J349:J352)</f>
        <v>16310</v>
      </c>
      <c r="K348" s="154">
        <v>13303.48</v>
      </c>
      <c r="L348" s="154">
        <f>SUM(L349:L352)</f>
        <v>16310</v>
      </c>
      <c r="M348" s="154">
        <v>26161.73</v>
      </c>
      <c r="N348" s="155">
        <f>SUM(N349:N352)</f>
        <v>32620</v>
      </c>
    </row>
    <row r="349" spans="1:14" ht="38.25" x14ac:dyDescent="0.25">
      <c r="A349" s="138"/>
      <c r="B349" s="177"/>
      <c r="C349" s="191" t="s">
        <v>625</v>
      </c>
      <c r="D349" s="191" t="s">
        <v>626</v>
      </c>
      <c r="E349" s="191" t="s">
        <v>210</v>
      </c>
      <c r="F349" s="193" t="s">
        <v>627</v>
      </c>
      <c r="G349" s="234"/>
      <c r="H349" s="239">
        <v>0</v>
      </c>
      <c r="I349" s="236"/>
      <c r="J349" s="239">
        <v>1800</v>
      </c>
      <c r="K349" s="236"/>
      <c r="L349" s="239">
        <v>1800</v>
      </c>
      <c r="M349" s="236"/>
      <c r="N349" s="240">
        <v>3600</v>
      </c>
    </row>
    <row r="350" spans="1:14" ht="38.25" x14ac:dyDescent="0.25">
      <c r="A350" s="138"/>
      <c r="B350" s="177"/>
      <c r="C350" s="198" t="s">
        <v>628</v>
      </c>
      <c r="D350" s="198" t="s">
        <v>626</v>
      </c>
      <c r="E350" s="198" t="s">
        <v>210</v>
      </c>
      <c r="F350" s="199" t="s">
        <v>627</v>
      </c>
      <c r="G350" s="241"/>
      <c r="H350" s="242">
        <v>0</v>
      </c>
      <c r="I350" s="243"/>
      <c r="J350" s="242">
        <v>4950</v>
      </c>
      <c r="K350" s="243"/>
      <c r="L350" s="242">
        <v>4950</v>
      </c>
      <c r="M350" s="243"/>
      <c r="N350" s="244">
        <v>9900</v>
      </c>
    </row>
    <row r="351" spans="1:14" ht="38.25" x14ac:dyDescent="0.25">
      <c r="A351" s="138"/>
      <c r="B351" s="177"/>
      <c r="C351" s="198" t="s">
        <v>629</v>
      </c>
      <c r="D351" s="198" t="s">
        <v>626</v>
      </c>
      <c r="E351" s="198" t="s">
        <v>210</v>
      </c>
      <c r="F351" s="199" t="s">
        <v>627</v>
      </c>
      <c r="G351" s="241"/>
      <c r="H351" s="242">
        <v>0</v>
      </c>
      <c r="I351" s="243"/>
      <c r="J351" s="242">
        <v>3305</v>
      </c>
      <c r="K351" s="243"/>
      <c r="L351" s="242">
        <v>3305</v>
      </c>
      <c r="M351" s="243"/>
      <c r="N351" s="244">
        <v>6610</v>
      </c>
    </row>
    <row r="352" spans="1:14" ht="38.25" x14ac:dyDescent="0.25">
      <c r="A352" s="138"/>
      <c r="B352" s="177"/>
      <c r="C352" s="178" t="s">
        <v>630</v>
      </c>
      <c r="D352" s="178" t="s">
        <v>626</v>
      </c>
      <c r="E352" s="178" t="s">
        <v>210</v>
      </c>
      <c r="F352" s="182" t="s">
        <v>627</v>
      </c>
      <c r="G352" s="233"/>
      <c r="H352" s="237">
        <v>0</v>
      </c>
      <c r="I352" s="235"/>
      <c r="J352" s="237">
        <v>6255</v>
      </c>
      <c r="K352" s="235"/>
      <c r="L352" s="237">
        <v>6255</v>
      </c>
      <c r="M352" s="235"/>
      <c r="N352" s="238">
        <v>12510</v>
      </c>
    </row>
    <row r="353" spans="1:14" x14ac:dyDescent="0.25">
      <c r="A353" s="138" t="s">
        <v>76</v>
      </c>
      <c r="B353" s="137" t="s">
        <v>75</v>
      </c>
      <c r="C353" s="179"/>
      <c r="D353" s="179"/>
      <c r="E353" s="179"/>
      <c r="F353" s="230"/>
      <c r="G353" s="70"/>
      <c r="H353" s="72"/>
      <c r="I353" s="72"/>
      <c r="J353" s="72"/>
      <c r="K353" s="72"/>
      <c r="L353" s="72"/>
      <c r="M353" s="72"/>
      <c r="N353" s="74"/>
    </row>
    <row r="354" spans="1:14" x14ac:dyDescent="0.25">
      <c r="A354" s="138" t="s">
        <v>78</v>
      </c>
      <c r="B354" s="137" t="s">
        <v>77</v>
      </c>
      <c r="C354" s="190"/>
      <c r="D354" s="190"/>
      <c r="E354" s="190"/>
      <c r="F354" s="245"/>
      <c r="G354" s="70">
        <v>3168.29</v>
      </c>
      <c r="H354" s="72">
        <f>SUM(H355:H358)</f>
        <v>6134.38</v>
      </c>
      <c r="I354" s="72">
        <v>3258.29</v>
      </c>
      <c r="J354" s="72">
        <f>SUM(J355:J358)</f>
        <v>12268.76</v>
      </c>
      <c r="K354" s="72">
        <v>3258.29</v>
      </c>
      <c r="L354" s="72">
        <f>SUM(L355:L358)</f>
        <v>18403.14</v>
      </c>
      <c r="M354" s="72">
        <v>6875.82</v>
      </c>
      <c r="N354" s="74">
        <f>SUM(N355:N358)</f>
        <v>24537.5</v>
      </c>
    </row>
    <row r="355" spans="1:14" ht="38.25" x14ac:dyDescent="0.25">
      <c r="A355" s="138"/>
      <c r="B355" s="177"/>
      <c r="C355" s="191" t="s">
        <v>631</v>
      </c>
      <c r="D355" s="191" t="s">
        <v>632</v>
      </c>
      <c r="E355" s="191" t="s">
        <v>633</v>
      </c>
      <c r="F355" s="193" t="s">
        <v>189</v>
      </c>
      <c r="G355" s="215"/>
      <c r="H355" s="222">
        <v>125</v>
      </c>
      <c r="I355" s="217"/>
      <c r="J355" s="222">
        <v>250</v>
      </c>
      <c r="K355" s="217"/>
      <c r="L355" s="222">
        <v>375</v>
      </c>
      <c r="M355" s="217"/>
      <c r="N355" s="223">
        <v>500</v>
      </c>
    </row>
    <row r="356" spans="1:14" ht="38.25" x14ac:dyDescent="0.25">
      <c r="A356" s="138"/>
      <c r="B356" s="177"/>
      <c r="C356" s="198" t="s">
        <v>634</v>
      </c>
      <c r="D356" s="198" t="s">
        <v>635</v>
      </c>
      <c r="E356" s="198" t="s">
        <v>636</v>
      </c>
      <c r="F356" s="199" t="s">
        <v>189</v>
      </c>
      <c r="G356" s="224"/>
      <c r="H356" s="225">
        <v>2499.21</v>
      </c>
      <c r="I356" s="226"/>
      <c r="J356" s="225">
        <v>4998.42</v>
      </c>
      <c r="K356" s="226"/>
      <c r="L356" s="225">
        <v>7497.63</v>
      </c>
      <c r="M356" s="226"/>
      <c r="N356" s="227">
        <v>9996.82</v>
      </c>
    </row>
    <row r="357" spans="1:14" ht="38.25" x14ac:dyDescent="0.25">
      <c r="A357" s="138"/>
      <c r="B357" s="177"/>
      <c r="C357" s="198" t="s">
        <v>637</v>
      </c>
      <c r="D357" s="198" t="s">
        <v>632</v>
      </c>
      <c r="E357" s="198" t="s">
        <v>633</v>
      </c>
      <c r="F357" s="199" t="s">
        <v>189</v>
      </c>
      <c r="G357" s="224"/>
      <c r="H357" s="225">
        <v>2760.17</v>
      </c>
      <c r="I357" s="226"/>
      <c r="J357" s="225">
        <v>5520.34</v>
      </c>
      <c r="K357" s="226"/>
      <c r="L357" s="225">
        <v>8280.51</v>
      </c>
      <c r="M357" s="226"/>
      <c r="N357" s="227">
        <v>11040.68</v>
      </c>
    </row>
    <row r="358" spans="1:14" ht="38.25" x14ac:dyDescent="0.25">
      <c r="A358" s="138"/>
      <c r="B358" s="177"/>
      <c r="C358" s="178" t="s">
        <v>638</v>
      </c>
      <c r="D358" s="178" t="s">
        <v>632</v>
      </c>
      <c r="E358" s="178" t="s">
        <v>633</v>
      </c>
      <c r="F358" s="182" t="s">
        <v>189</v>
      </c>
      <c r="G358" s="214"/>
      <c r="H358" s="218">
        <v>750</v>
      </c>
      <c r="I358" s="216"/>
      <c r="J358" s="218">
        <v>1500</v>
      </c>
      <c r="K358" s="216"/>
      <c r="L358" s="218">
        <v>2250</v>
      </c>
      <c r="M358" s="216"/>
      <c r="N358" s="220">
        <v>3000</v>
      </c>
    </row>
    <row r="359" spans="1:14" x14ac:dyDescent="0.25">
      <c r="A359" s="138" t="s">
        <v>80</v>
      </c>
      <c r="B359" s="137" t="s">
        <v>79</v>
      </c>
      <c r="C359" s="180"/>
      <c r="D359" s="180"/>
      <c r="E359" s="180"/>
      <c r="F359" s="232"/>
      <c r="G359" s="70">
        <v>20109.13</v>
      </c>
      <c r="H359" s="72">
        <f>SUM(H360:H363)</f>
        <v>9469.27</v>
      </c>
      <c r="I359" s="72">
        <v>20109.13</v>
      </c>
      <c r="J359" s="72">
        <f>SUM(J360:J363)</f>
        <v>18938.54</v>
      </c>
      <c r="K359" s="72">
        <v>21192.13</v>
      </c>
      <c r="L359" s="72">
        <f>SUM(L360:L363)</f>
        <v>63407.81</v>
      </c>
      <c r="M359" s="72">
        <v>42927.26</v>
      </c>
      <c r="N359" s="74">
        <f>SUM(N360:N363)</f>
        <v>107877.09</v>
      </c>
    </row>
    <row r="360" spans="1:14" ht="25.5" x14ac:dyDescent="0.25">
      <c r="A360" s="138"/>
      <c r="B360" s="177"/>
      <c r="C360" s="191" t="s">
        <v>639</v>
      </c>
      <c r="D360" s="191" t="s">
        <v>640</v>
      </c>
      <c r="E360" s="191" t="s">
        <v>641</v>
      </c>
      <c r="F360" s="193" t="s">
        <v>189</v>
      </c>
      <c r="G360" s="215"/>
      <c r="H360" s="222">
        <v>819.5</v>
      </c>
      <c r="I360" s="217"/>
      <c r="J360" s="222">
        <v>1639</v>
      </c>
      <c r="K360" s="217"/>
      <c r="L360" s="222">
        <v>2458.5</v>
      </c>
      <c r="M360" s="217"/>
      <c r="N360" s="223">
        <v>3278</v>
      </c>
    </row>
    <row r="361" spans="1:14" ht="25.5" x14ac:dyDescent="0.25">
      <c r="A361" s="138"/>
      <c r="B361" s="177"/>
      <c r="C361" s="198" t="s">
        <v>642</v>
      </c>
      <c r="D361" s="198" t="s">
        <v>643</v>
      </c>
      <c r="E361" s="198" t="s">
        <v>210</v>
      </c>
      <c r="F361" s="199" t="s">
        <v>189</v>
      </c>
      <c r="G361" s="224"/>
      <c r="H361" s="225">
        <v>6149.77</v>
      </c>
      <c r="I361" s="226"/>
      <c r="J361" s="225">
        <v>12299.54</v>
      </c>
      <c r="K361" s="226"/>
      <c r="L361" s="225">
        <v>18449.310000000001</v>
      </c>
      <c r="M361" s="226"/>
      <c r="N361" s="227">
        <v>24599.09</v>
      </c>
    </row>
    <row r="362" spans="1:14" ht="25.5" x14ac:dyDescent="0.25">
      <c r="A362" s="138"/>
      <c r="B362" s="177"/>
      <c r="C362" s="198" t="s">
        <v>644</v>
      </c>
      <c r="D362" s="198" t="s">
        <v>645</v>
      </c>
      <c r="E362" s="198" t="s">
        <v>646</v>
      </c>
      <c r="F362" s="199" t="s">
        <v>189</v>
      </c>
      <c r="G362" s="224"/>
      <c r="H362" s="225">
        <v>2500</v>
      </c>
      <c r="I362" s="226"/>
      <c r="J362" s="225">
        <v>5000</v>
      </c>
      <c r="K362" s="226"/>
      <c r="L362" s="225">
        <v>7500</v>
      </c>
      <c r="M362" s="226"/>
      <c r="N362" s="227">
        <v>10000</v>
      </c>
    </row>
    <row r="363" spans="1:14" ht="25.5" x14ac:dyDescent="0.25">
      <c r="A363" s="138"/>
      <c r="B363" s="177"/>
      <c r="C363" s="178" t="s">
        <v>647</v>
      </c>
      <c r="D363" s="178" t="s">
        <v>648</v>
      </c>
      <c r="E363" s="178" t="s">
        <v>649</v>
      </c>
      <c r="F363" s="182" t="s">
        <v>306</v>
      </c>
      <c r="G363" s="214"/>
      <c r="H363" s="218">
        <v>0</v>
      </c>
      <c r="I363" s="216"/>
      <c r="J363" s="218">
        <v>0</v>
      </c>
      <c r="K363" s="216"/>
      <c r="L363" s="218">
        <v>35000</v>
      </c>
      <c r="M363" s="216"/>
      <c r="N363" s="220">
        <v>70000</v>
      </c>
    </row>
    <row r="364" spans="1:14" x14ac:dyDescent="0.25">
      <c r="A364" s="141" t="s">
        <v>62</v>
      </c>
      <c r="B364" s="143" t="s">
        <v>127</v>
      </c>
      <c r="C364" s="179"/>
      <c r="D364" s="179"/>
      <c r="E364" s="179"/>
      <c r="F364" s="230"/>
      <c r="G364" s="62">
        <f>SUM(G167:G359)</f>
        <v>578993.95000000007</v>
      </c>
      <c r="H364" s="63">
        <f>SUM(H359,H354,H353,H348,H347,H346,H312,H208,H194,H167)</f>
        <v>904830.5399999998</v>
      </c>
      <c r="I364" s="63">
        <f>SUM(I359,I354,I353,I348,I347,I346,I312,I208,I194,I167)</f>
        <v>1132424.3</v>
      </c>
      <c r="J364" s="63">
        <f>SUM(J359,J354,J353,J348,J347,J346,J312,J208,J194,J167)</f>
        <v>1825971.0799999996</v>
      </c>
      <c r="K364" s="63">
        <f>SUM(K359,K354,K353,K348,K347,K346,K312,K208,K194,K167)</f>
        <v>1606102.2999999998</v>
      </c>
      <c r="L364" s="63">
        <f>SUM(L359,L354,L353,L348,L347,L346,L312,L208,L194,L167)</f>
        <v>2765801.62</v>
      </c>
      <c r="M364" s="63">
        <f>SUM(M167:M359)</f>
        <v>2326947.75</v>
      </c>
      <c r="N364" s="64">
        <f>SUM(N359,N354,N353,N348,N347,N346,N312,N208,N194,N167)</f>
        <v>3785330.4499999993</v>
      </c>
    </row>
    <row r="365" spans="1:14" x14ac:dyDescent="0.25">
      <c r="A365" s="138" t="s">
        <v>83</v>
      </c>
      <c r="B365" s="137" t="s">
        <v>82</v>
      </c>
      <c r="C365" s="139"/>
      <c r="D365" s="139"/>
      <c r="E365" s="139"/>
      <c r="F365" s="152"/>
      <c r="G365" s="58"/>
      <c r="H365" s="60"/>
      <c r="I365" s="72"/>
      <c r="J365" s="72"/>
      <c r="K365" s="72"/>
      <c r="L365" s="72"/>
      <c r="M365" s="72"/>
      <c r="N365" s="156"/>
    </row>
    <row r="366" spans="1:14" x14ac:dyDescent="0.25">
      <c r="A366" s="138" t="s">
        <v>85</v>
      </c>
      <c r="B366" s="137" t="s">
        <v>84</v>
      </c>
      <c r="C366" s="190"/>
      <c r="D366" s="190"/>
      <c r="E366" s="190"/>
      <c r="F366" s="245"/>
      <c r="G366" s="153">
        <v>88433.96</v>
      </c>
      <c r="H366" s="154">
        <f>SUM(H367:H425)</f>
        <v>823290.57000000007</v>
      </c>
      <c r="I366" s="154">
        <v>636183.56999999995</v>
      </c>
      <c r="J366" s="154">
        <f>SUM(J367:J425)</f>
        <v>2070295.2900000003</v>
      </c>
      <c r="K366" s="154">
        <v>687456.52</v>
      </c>
      <c r="L366" s="154">
        <f>SUM(L367:L425)</f>
        <v>3590053.6999999997</v>
      </c>
      <c r="M366" s="154">
        <v>940255.02</v>
      </c>
      <c r="N366" s="155">
        <f>SUM(N367:N425)</f>
        <v>4117219.7199999997</v>
      </c>
    </row>
    <row r="367" spans="1:14" ht="25.5" x14ac:dyDescent="0.25">
      <c r="A367" s="138"/>
      <c r="B367" s="177"/>
      <c r="C367" s="191" t="s">
        <v>650</v>
      </c>
      <c r="D367" s="191" t="s">
        <v>651</v>
      </c>
      <c r="E367" s="191" t="s">
        <v>652</v>
      </c>
      <c r="F367" s="193" t="s">
        <v>306</v>
      </c>
      <c r="G367" s="234"/>
      <c r="H367" s="239">
        <v>0</v>
      </c>
      <c r="I367" s="236"/>
      <c r="J367" s="239">
        <v>0</v>
      </c>
      <c r="K367" s="236"/>
      <c r="L367" s="239">
        <v>35000</v>
      </c>
      <c r="M367" s="236"/>
      <c r="N367" s="240">
        <v>65000</v>
      </c>
    </row>
    <row r="368" spans="1:14" ht="25.5" x14ac:dyDescent="0.25">
      <c r="A368" s="138"/>
      <c r="B368" s="177"/>
      <c r="C368" s="198" t="s">
        <v>653</v>
      </c>
      <c r="D368" s="198" t="s">
        <v>654</v>
      </c>
      <c r="E368" s="198" t="s">
        <v>655</v>
      </c>
      <c r="F368" s="199" t="s">
        <v>306</v>
      </c>
      <c r="G368" s="241"/>
      <c r="H368" s="242">
        <v>0</v>
      </c>
      <c r="I368" s="243"/>
      <c r="J368" s="242">
        <v>500</v>
      </c>
      <c r="K368" s="243"/>
      <c r="L368" s="242">
        <v>500</v>
      </c>
      <c r="M368" s="243"/>
      <c r="N368" s="244">
        <v>500</v>
      </c>
    </row>
    <row r="369" spans="1:14" ht="25.5" x14ac:dyDescent="0.25">
      <c r="A369" s="138"/>
      <c r="B369" s="177"/>
      <c r="C369" s="198" t="s">
        <v>656</v>
      </c>
      <c r="D369" s="198" t="s">
        <v>651</v>
      </c>
      <c r="E369" s="198" t="s">
        <v>652</v>
      </c>
      <c r="F369" s="199" t="s">
        <v>306</v>
      </c>
      <c r="G369" s="241"/>
      <c r="H369" s="242">
        <v>21032.799999999999</v>
      </c>
      <c r="I369" s="243"/>
      <c r="J369" s="242">
        <v>26032.799999999999</v>
      </c>
      <c r="K369" s="243"/>
      <c r="L369" s="242">
        <v>29032.799999999999</v>
      </c>
      <c r="M369" s="243"/>
      <c r="N369" s="244">
        <v>32330.54</v>
      </c>
    </row>
    <row r="370" spans="1:14" ht="25.5" x14ac:dyDescent="0.25">
      <c r="A370" s="138"/>
      <c r="B370" s="177"/>
      <c r="C370" s="198" t="s">
        <v>657</v>
      </c>
      <c r="D370" s="198" t="s">
        <v>651</v>
      </c>
      <c r="E370" s="198" t="s">
        <v>652</v>
      </c>
      <c r="F370" s="199" t="s">
        <v>306</v>
      </c>
      <c r="G370" s="241"/>
      <c r="H370" s="242">
        <v>0</v>
      </c>
      <c r="I370" s="243"/>
      <c r="J370" s="242">
        <v>2500</v>
      </c>
      <c r="K370" s="243"/>
      <c r="L370" s="242">
        <v>4000</v>
      </c>
      <c r="M370" s="243"/>
      <c r="N370" s="244">
        <v>5000</v>
      </c>
    </row>
    <row r="371" spans="1:14" ht="63.75" x14ac:dyDescent="0.25">
      <c r="A371" s="138"/>
      <c r="B371" s="177"/>
      <c r="C371" s="198" t="s">
        <v>658</v>
      </c>
      <c r="D371" s="198" t="s">
        <v>659</v>
      </c>
      <c r="E371" s="198" t="s">
        <v>660</v>
      </c>
      <c r="F371" s="199" t="s">
        <v>306</v>
      </c>
      <c r="G371" s="241"/>
      <c r="H371" s="242">
        <v>6100</v>
      </c>
      <c r="I371" s="243"/>
      <c r="J371" s="242">
        <v>6100</v>
      </c>
      <c r="K371" s="243"/>
      <c r="L371" s="242">
        <v>6100</v>
      </c>
      <c r="M371" s="243"/>
      <c r="N371" s="244">
        <v>6100</v>
      </c>
    </row>
    <row r="372" spans="1:14" ht="38.25" x14ac:dyDescent="0.25">
      <c r="A372" s="138"/>
      <c r="B372" s="177"/>
      <c r="C372" s="198" t="s">
        <v>661</v>
      </c>
      <c r="D372" s="198" t="s">
        <v>659</v>
      </c>
      <c r="E372" s="198" t="s">
        <v>660</v>
      </c>
      <c r="F372" s="199" t="s">
        <v>306</v>
      </c>
      <c r="G372" s="241"/>
      <c r="H372" s="242">
        <v>25171.040000000001</v>
      </c>
      <c r="I372" s="243"/>
      <c r="J372" s="242">
        <v>35171.040000000001</v>
      </c>
      <c r="K372" s="243"/>
      <c r="L372" s="242">
        <v>50120.04</v>
      </c>
      <c r="M372" s="243"/>
      <c r="N372" s="244">
        <v>50120.04</v>
      </c>
    </row>
    <row r="373" spans="1:14" ht="51" x14ac:dyDescent="0.25">
      <c r="A373" s="138"/>
      <c r="B373" s="177"/>
      <c r="C373" s="198" t="s">
        <v>662</v>
      </c>
      <c r="D373" s="198" t="s">
        <v>659</v>
      </c>
      <c r="E373" s="198" t="s">
        <v>663</v>
      </c>
      <c r="F373" s="199" t="s">
        <v>306</v>
      </c>
      <c r="G373" s="241"/>
      <c r="H373" s="242">
        <v>0</v>
      </c>
      <c r="I373" s="243"/>
      <c r="J373" s="242">
        <v>4392</v>
      </c>
      <c r="K373" s="243"/>
      <c r="L373" s="242">
        <v>4392</v>
      </c>
      <c r="M373" s="243"/>
      <c r="N373" s="244">
        <v>4392</v>
      </c>
    </row>
    <row r="374" spans="1:14" ht="25.5" x14ac:dyDescent="0.25">
      <c r="A374" s="138"/>
      <c r="B374" s="177"/>
      <c r="C374" s="198" t="s">
        <v>664</v>
      </c>
      <c r="D374" s="198" t="s">
        <v>651</v>
      </c>
      <c r="E374" s="198" t="s">
        <v>652</v>
      </c>
      <c r="F374" s="199" t="s">
        <v>306</v>
      </c>
      <c r="G374" s="241"/>
      <c r="H374" s="242">
        <v>0</v>
      </c>
      <c r="I374" s="243"/>
      <c r="J374" s="242">
        <v>1139.29</v>
      </c>
      <c r="K374" s="243"/>
      <c r="L374" s="242">
        <v>1139.29</v>
      </c>
      <c r="M374" s="243"/>
      <c r="N374" s="244">
        <v>1139.29</v>
      </c>
    </row>
    <row r="375" spans="1:14" ht="25.5" x14ac:dyDescent="0.25">
      <c r="A375" s="138"/>
      <c r="B375" s="177"/>
      <c r="C375" s="198" t="s">
        <v>665</v>
      </c>
      <c r="D375" s="198" t="s">
        <v>659</v>
      </c>
      <c r="E375" s="198" t="s">
        <v>663</v>
      </c>
      <c r="F375" s="199" t="s">
        <v>306</v>
      </c>
      <c r="G375" s="241"/>
      <c r="H375" s="242">
        <v>0</v>
      </c>
      <c r="I375" s="243"/>
      <c r="J375" s="242">
        <v>1622</v>
      </c>
      <c r="K375" s="243"/>
      <c r="L375" s="242">
        <v>1622</v>
      </c>
      <c r="M375" s="243"/>
      <c r="N375" s="244">
        <v>1622</v>
      </c>
    </row>
    <row r="376" spans="1:14" ht="63.75" x14ac:dyDescent="0.25">
      <c r="A376" s="138"/>
      <c r="B376" s="177"/>
      <c r="C376" s="198" t="s">
        <v>666</v>
      </c>
      <c r="D376" s="198" t="s">
        <v>659</v>
      </c>
      <c r="E376" s="198" t="s">
        <v>663</v>
      </c>
      <c r="F376" s="199" t="s">
        <v>306</v>
      </c>
      <c r="G376" s="241"/>
      <c r="H376" s="242">
        <v>0</v>
      </c>
      <c r="I376" s="243"/>
      <c r="J376" s="242">
        <v>5000</v>
      </c>
      <c r="K376" s="243"/>
      <c r="L376" s="242">
        <v>10137.77</v>
      </c>
      <c r="M376" s="243"/>
      <c r="N376" s="244">
        <v>10137.77</v>
      </c>
    </row>
    <row r="377" spans="1:14" ht="51" x14ac:dyDescent="0.25">
      <c r="A377" s="138"/>
      <c r="B377" s="177"/>
      <c r="C377" s="198" t="s">
        <v>667</v>
      </c>
      <c r="D377" s="198" t="s">
        <v>659</v>
      </c>
      <c r="E377" s="198" t="s">
        <v>663</v>
      </c>
      <c r="F377" s="199" t="s">
        <v>306</v>
      </c>
      <c r="G377" s="241"/>
      <c r="H377" s="242">
        <v>4326.3999999999996</v>
      </c>
      <c r="I377" s="243"/>
      <c r="J377" s="242">
        <v>4326.3999999999996</v>
      </c>
      <c r="K377" s="243"/>
      <c r="L377" s="242">
        <v>4326.3999999999996</v>
      </c>
      <c r="M377" s="243"/>
      <c r="N377" s="244">
        <v>4326.3999999999996</v>
      </c>
    </row>
    <row r="378" spans="1:14" ht="25.5" x14ac:dyDescent="0.25">
      <c r="A378" s="138"/>
      <c r="B378" s="177"/>
      <c r="C378" s="198" t="s">
        <v>668</v>
      </c>
      <c r="D378" s="198" t="s">
        <v>669</v>
      </c>
      <c r="E378" s="198" t="s">
        <v>670</v>
      </c>
      <c r="F378" s="199" t="s">
        <v>306</v>
      </c>
      <c r="G378" s="241"/>
      <c r="H378" s="242">
        <v>0</v>
      </c>
      <c r="I378" s="243"/>
      <c r="J378" s="242">
        <v>2500</v>
      </c>
      <c r="K378" s="243"/>
      <c r="L378" s="242">
        <v>3500</v>
      </c>
      <c r="M378" s="243"/>
      <c r="N378" s="244">
        <v>3500</v>
      </c>
    </row>
    <row r="379" spans="1:14" ht="25.5" x14ac:dyDescent="0.25">
      <c r="A379" s="138"/>
      <c r="B379" s="177"/>
      <c r="C379" s="198" t="s">
        <v>671</v>
      </c>
      <c r="D379" s="198" t="s">
        <v>659</v>
      </c>
      <c r="E379" s="198" t="s">
        <v>663</v>
      </c>
      <c r="F379" s="199" t="s">
        <v>306</v>
      </c>
      <c r="G379" s="241"/>
      <c r="H379" s="242">
        <v>0</v>
      </c>
      <c r="I379" s="243"/>
      <c r="J379" s="242">
        <v>1000</v>
      </c>
      <c r="K379" s="243"/>
      <c r="L379" s="242">
        <v>1574</v>
      </c>
      <c r="M379" s="243"/>
      <c r="N379" s="244">
        <v>1574</v>
      </c>
    </row>
    <row r="380" spans="1:14" ht="38.25" x14ac:dyDescent="0.25">
      <c r="A380" s="138"/>
      <c r="B380" s="177"/>
      <c r="C380" s="198" t="s">
        <v>672</v>
      </c>
      <c r="D380" s="198" t="s">
        <v>673</v>
      </c>
      <c r="E380" s="198" t="s">
        <v>674</v>
      </c>
      <c r="F380" s="199" t="s">
        <v>306</v>
      </c>
      <c r="G380" s="241"/>
      <c r="H380" s="242">
        <v>0</v>
      </c>
      <c r="I380" s="243"/>
      <c r="J380" s="242">
        <v>50000</v>
      </c>
      <c r="K380" s="243"/>
      <c r="L380" s="242">
        <v>200000</v>
      </c>
      <c r="M380" s="243"/>
      <c r="N380" s="244">
        <v>200000</v>
      </c>
    </row>
    <row r="381" spans="1:14" ht="38.25" x14ac:dyDescent="0.25">
      <c r="A381" s="138"/>
      <c r="B381" s="177"/>
      <c r="C381" s="198" t="s">
        <v>675</v>
      </c>
      <c r="D381" s="198" t="s">
        <v>651</v>
      </c>
      <c r="E381" s="198" t="s">
        <v>652</v>
      </c>
      <c r="F381" s="199" t="s">
        <v>306</v>
      </c>
      <c r="G381" s="241"/>
      <c r="H381" s="242">
        <v>131893.25</v>
      </c>
      <c r="I381" s="243"/>
      <c r="J381" s="242">
        <v>131893.25</v>
      </c>
      <c r="K381" s="243"/>
      <c r="L381" s="242">
        <v>131893.25</v>
      </c>
      <c r="M381" s="243"/>
      <c r="N381" s="244">
        <v>131893.25</v>
      </c>
    </row>
    <row r="382" spans="1:14" ht="38.25" x14ac:dyDescent="0.25">
      <c r="A382" s="138"/>
      <c r="B382" s="177"/>
      <c r="C382" s="198" t="s">
        <v>676</v>
      </c>
      <c r="D382" s="198" t="s">
        <v>651</v>
      </c>
      <c r="E382" s="198" t="s">
        <v>652</v>
      </c>
      <c r="F382" s="199" t="s">
        <v>306</v>
      </c>
      <c r="G382" s="241"/>
      <c r="H382" s="242">
        <v>50000</v>
      </c>
      <c r="I382" s="243"/>
      <c r="J382" s="242">
        <v>120000</v>
      </c>
      <c r="K382" s="243"/>
      <c r="L382" s="242">
        <v>158000</v>
      </c>
      <c r="M382" s="243"/>
      <c r="N382" s="244">
        <v>158000</v>
      </c>
    </row>
    <row r="383" spans="1:14" ht="38.25" x14ac:dyDescent="0.25">
      <c r="A383" s="138"/>
      <c r="B383" s="177"/>
      <c r="C383" s="198" t="s">
        <v>677</v>
      </c>
      <c r="D383" s="198" t="s">
        <v>678</v>
      </c>
      <c r="E383" s="198" t="s">
        <v>679</v>
      </c>
      <c r="F383" s="199" t="s">
        <v>306</v>
      </c>
      <c r="G383" s="241"/>
      <c r="H383" s="242">
        <v>80000</v>
      </c>
      <c r="I383" s="243"/>
      <c r="J383" s="242">
        <v>230000</v>
      </c>
      <c r="K383" s="243"/>
      <c r="L383" s="242">
        <v>235288.92</v>
      </c>
      <c r="M383" s="243"/>
      <c r="N383" s="244">
        <v>235288.92</v>
      </c>
    </row>
    <row r="384" spans="1:14" ht="25.5" x14ac:dyDescent="0.25">
      <c r="A384" s="138"/>
      <c r="B384" s="177"/>
      <c r="C384" s="198" t="s">
        <v>680</v>
      </c>
      <c r="D384" s="198" t="s">
        <v>651</v>
      </c>
      <c r="E384" s="198" t="s">
        <v>652</v>
      </c>
      <c r="F384" s="199" t="s">
        <v>306</v>
      </c>
      <c r="G384" s="241"/>
      <c r="H384" s="242">
        <v>186552.68</v>
      </c>
      <c r="I384" s="243"/>
      <c r="J384" s="242">
        <v>186552.68</v>
      </c>
      <c r="K384" s="243"/>
      <c r="L384" s="242">
        <v>186552.68</v>
      </c>
      <c r="M384" s="243"/>
      <c r="N384" s="244">
        <v>186552.68</v>
      </c>
    </row>
    <row r="385" spans="1:14" ht="38.25" x14ac:dyDescent="0.25">
      <c r="A385" s="138"/>
      <c r="B385" s="177"/>
      <c r="C385" s="198" t="s">
        <v>681</v>
      </c>
      <c r="D385" s="198" t="s">
        <v>651</v>
      </c>
      <c r="E385" s="198" t="s">
        <v>652</v>
      </c>
      <c r="F385" s="199" t="s">
        <v>306</v>
      </c>
      <c r="G385" s="241"/>
      <c r="H385" s="242">
        <v>0</v>
      </c>
      <c r="I385" s="243"/>
      <c r="J385" s="242">
        <v>17000</v>
      </c>
      <c r="K385" s="243"/>
      <c r="L385" s="242">
        <v>17000</v>
      </c>
      <c r="M385" s="243"/>
      <c r="N385" s="244">
        <v>17000</v>
      </c>
    </row>
    <row r="386" spans="1:14" ht="38.25" x14ac:dyDescent="0.25">
      <c r="A386" s="138"/>
      <c r="B386" s="177"/>
      <c r="C386" s="198" t="s">
        <v>682</v>
      </c>
      <c r="D386" s="198" t="s">
        <v>651</v>
      </c>
      <c r="E386" s="198" t="s">
        <v>652</v>
      </c>
      <c r="F386" s="199" t="s">
        <v>306</v>
      </c>
      <c r="G386" s="241"/>
      <c r="H386" s="242">
        <v>12937.2</v>
      </c>
      <c r="I386" s="243"/>
      <c r="J386" s="242">
        <v>14800</v>
      </c>
      <c r="K386" s="243"/>
      <c r="L386" s="242">
        <v>14800</v>
      </c>
      <c r="M386" s="243"/>
      <c r="N386" s="244">
        <v>14800</v>
      </c>
    </row>
    <row r="387" spans="1:14" ht="25.5" x14ac:dyDescent="0.25">
      <c r="A387" s="138"/>
      <c r="B387" s="177"/>
      <c r="C387" s="198" t="s">
        <v>683</v>
      </c>
      <c r="D387" s="198" t="s">
        <v>651</v>
      </c>
      <c r="E387" s="198" t="s">
        <v>684</v>
      </c>
      <c r="F387" s="199" t="s">
        <v>306</v>
      </c>
      <c r="G387" s="241"/>
      <c r="H387" s="242">
        <v>0</v>
      </c>
      <c r="I387" s="243"/>
      <c r="J387" s="242">
        <v>1000</v>
      </c>
      <c r="K387" s="243"/>
      <c r="L387" s="242">
        <v>1000</v>
      </c>
      <c r="M387" s="243"/>
      <c r="N387" s="244">
        <v>1000</v>
      </c>
    </row>
    <row r="388" spans="1:14" ht="25.5" x14ac:dyDescent="0.25">
      <c r="A388" s="138"/>
      <c r="B388" s="177"/>
      <c r="C388" s="198" t="s">
        <v>685</v>
      </c>
      <c r="D388" s="198" t="s">
        <v>651</v>
      </c>
      <c r="E388" s="198" t="s">
        <v>684</v>
      </c>
      <c r="F388" s="199" t="s">
        <v>306</v>
      </c>
      <c r="G388" s="241"/>
      <c r="H388" s="242">
        <v>0</v>
      </c>
      <c r="I388" s="243"/>
      <c r="J388" s="242">
        <v>1000</v>
      </c>
      <c r="K388" s="243"/>
      <c r="L388" s="242">
        <v>2000</v>
      </c>
      <c r="M388" s="243"/>
      <c r="N388" s="244">
        <v>2000</v>
      </c>
    </row>
    <row r="389" spans="1:14" ht="38.25" x14ac:dyDescent="0.25">
      <c r="A389" s="138"/>
      <c r="B389" s="177"/>
      <c r="C389" s="198" t="s">
        <v>686</v>
      </c>
      <c r="D389" s="198" t="s">
        <v>651</v>
      </c>
      <c r="E389" s="198" t="s">
        <v>684</v>
      </c>
      <c r="F389" s="199" t="s">
        <v>306</v>
      </c>
      <c r="G389" s="241"/>
      <c r="H389" s="242">
        <v>10000</v>
      </c>
      <c r="I389" s="243"/>
      <c r="J389" s="242">
        <v>25168.54</v>
      </c>
      <c r="K389" s="243"/>
      <c r="L389" s="242">
        <v>25168.54</v>
      </c>
      <c r="M389" s="243"/>
      <c r="N389" s="244">
        <v>25168.54</v>
      </c>
    </row>
    <row r="390" spans="1:14" ht="38.25" x14ac:dyDescent="0.25">
      <c r="A390" s="138"/>
      <c r="B390" s="177"/>
      <c r="C390" s="198" t="s">
        <v>687</v>
      </c>
      <c r="D390" s="198" t="s">
        <v>651</v>
      </c>
      <c r="E390" s="198" t="s">
        <v>652</v>
      </c>
      <c r="F390" s="199" t="s">
        <v>306</v>
      </c>
      <c r="G390" s="241"/>
      <c r="H390" s="242">
        <v>958.3</v>
      </c>
      <c r="I390" s="243"/>
      <c r="J390" s="242">
        <v>958.3</v>
      </c>
      <c r="K390" s="243"/>
      <c r="L390" s="242">
        <v>958.3</v>
      </c>
      <c r="M390" s="243"/>
      <c r="N390" s="244">
        <v>958.3</v>
      </c>
    </row>
    <row r="391" spans="1:14" ht="25.5" x14ac:dyDescent="0.25">
      <c r="A391" s="138"/>
      <c r="B391" s="177"/>
      <c r="C391" s="198" t="s">
        <v>688</v>
      </c>
      <c r="D391" s="198" t="s">
        <v>651</v>
      </c>
      <c r="E391" s="198" t="s">
        <v>210</v>
      </c>
      <c r="F391" s="199" t="s">
        <v>306</v>
      </c>
      <c r="G391" s="241"/>
      <c r="H391" s="242">
        <v>0</v>
      </c>
      <c r="I391" s="243"/>
      <c r="J391" s="242">
        <v>2000</v>
      </c>
      <c r="K391" s="243"/>
      <c r="L391" s="242">
        <v>4147.2</v>
      </c>
      <c r="M391" s="243"/>
      <c r="N391" s="244">
        <v>4147.2</v>
      </c>
    </row>
    <row r="392" spans="1:14" ht="25.5" x14ac:dyDescent="0.25">
      <c r="A392" s="138"/>
      <c r="B392" s="177"/>
      <c r="C392" s="198" t="s">
        <v>689</v>
      </c>
      <c r="D392" s="198" t="s">
        <v>651</v>
      </c>
      <c r="E392" s="198" t="s">
        <v>684</v>
      </c>
      <c r="F392" s="199" t="s">
        <v>306</v>
      </c>
      <c r="G392" s="241"/>
      <c r="H392" s="242">
        <v>0</v>
      </c>
      <c r="I392" s="243"/>
      <c r="J392" s="242">
        <v>0</v>
      </c>
      <c r="K392" s="243"/>
      <c r="L392" s="242">
        <v>0</v>
      </c>
      <c r="M392" s="243"/>
      <c r="N392" s="244">
        <v>2000</v>
      </c>
    </row>
    <row r="393" spans="1:14" ht="38.25" x14ac:dyDescent="0.25">
      <c r="A393" s="138"/>
      <c r="B393" s="177"/>
      <c r="C393" s="198" t="s">
        <v>690</v>
      </c>
      <c r="D393" s="198" t="s">
        <v>651</v>
      </c>
      <c r="E393" s="198" t="s">
        <v>684</v>
      </c>
      <c r="F393" s="199" t="s">
        <v>306</v>
      </c>
      <c r="G393" s="241"/>
      <c r="H393" s="242">
        <v>50000</v>
      </c>
      <c r="I393" s="243"/>
      <c r="J393" s="242">
        <v>400000</v>
      </c>
      <c r="K393" s="243"/>
      <c r="L393" s="242">
        <v>883661.52</v>
      </c>
      <c r="M393" s="243"/>
      <c r="N393" s="244">
        <v>883661.52</v>
      </c>
    </row>
    <row r="394" spans="1:14" ht="25.5" x14ac:dyDescent="0.25">
      <c r="A394" s="138"/>
      <c r="B394" s="177"/>
      <c r="C394" s="198" t="s">
        <v>691</v>
      </c>
      <c r="D394" s="198" t="s">
        <v>692</v>
      </c>
      <c r="E394" s="198" t="s">
        <v>693</v>
      </c>
      <c r="F394" s="199" t="s">
        <v>306</v>
      </c>
      <c r="G394" s="241"/>
      <c r="H394" s="242">
        <v>4000</v>
      </c>
      <c r="I394" s="243"/>
      <c r="J394" s="242">
        <v>7000</v>
      </c>
      <c r="K394" s="243"/>
      <c r="L394" s="242">
        <v>9000</v>
      </c>
      <c r="M394" s="243"/>
      <c r="N394" s="244">
        <v>9000</v>
      </c>
    </row>
    <row r="395" spans="1:14" ht="25.5" x14ac:dyDescent="0.25">
      <c r="A395" s="138"/>
      <c r="B395" s="177"/>
      <c r="C395" s="198" t="s">
        <v>694</v>
      </c>
      <c r="D395" s="198" t="s">
        <v>651</v>
      </c>
      <c r="E395" s="198" t="s">
        <v>684</v>
      </c>
      <c r="F395" s="199" t="s">
        <v>306</v>
      </c>
      <c r="G395" s="241"/>
      <c r="H395" s="242">
        <v>2000</v>
      </c>
      <c r="I395" s="243"/>
      <c r="J395" s="242">
        <v>7000</v>
      </c>
      <c r="K395" s="243"/>
      <c r="L395" s="242">
        <v>12000</v>
      </c>
      <c r="M395" s="243"/>
      <c r="N395" s="244">
        <v>18904.72</v>
      </c>
    </row>
    <row r="396" spans="1:14" ht="51" x14ac:dyDescent="0.25">
      <c r="A396" s="138"/>
      <c r="B396" s="177"/>
      <c r="C396" s="198" t="s">
        <v>695</v>
      </c>
      <c r="D396" s="198" t="s">
        <v>651</v>
      </c>
      <c r="E396" s="198" t="s">
        <v>684</v>
      </c>
      <c r="F396" s="199" t="s">
        <v>306</v>
      </c>
      <c r="G396" s="241"/>
      <c r="H396" s="242">
        <v>2000</v>
      </c>
      <c r="I396" s="243"/>
      <c r="J396" s="242">
        <v>5000</v>
      </c>
      <c r="K396" s="243"/>
      <c r="L396" s="242">
        <v>6000</v>
      </c>
      <c r="M396" s="243"/>
      <c r="N396" s="244">
        <v>7485.92</v>
      </c>
    </row>
    <row r="397" spans="1:14" ht="51" x14ac:dyDescent="0.25">
      <c r="A397" s="138"/>
      <c r="B397" s="177"/>
      <c r="C397" s="198" t="s">
        <v>696</v>
      </c>
      <c r="D397" s="198" t="s">
        <v>651</v>
      </c>
      <c r="E397" s="198" t="s">
        <v>684</v>
      </c>
      <c r="F397" s="199" t="s">
        <v>306</v>
      </c>
      <c r="G397" s="241"/>
      <c r="H397" s="242">
        <v>5250</v>
      </c>
      <c r="I397" s="243"/>
      <c r="J397" s="242">
        <v>16558.43</v>
      </c>
      <c r="K397" s="243"/>
      <c r="L397" s="242">
        <v>16558.43</v>
      </c>
      <c r="M397" s="243"/>
      <c r="N397" s="244">
        <v>16558.43</v>
      </c>
    </row>
    <row r="398" spans="1:14" ht="38.25" x14ac:dyDescent="0.25">
      <c r="A398" s="138"/>
      <c r="B398" s="177"/>
      <c r="C398" s="198" t="s">
        <v>697</v>
      </c>
      <c r="D398" s="198" t="s">
        <v>651</v>
      </c>
      <c r="E398" s="198" t="s">
        <v>698</v>
      </c>
      <c r="F398" s="199" t="s">
        <v>306</v>
      </c>
      <c r="G398" s="241"/>
      <c r="H398" s="242">
        <v>0</v>
      </c>
      <c r="I398" s="243"/>
      <c r="J398" s="242">
        <v>150000</v>
      </c>
      <c r="K398" s="243"/>
      <c r="L398" s="242">
        <v>250000</v>
      </c>
      <c r="M398" s="243"/>
      <c r="N398" s="244">
        <v>250000</v>
      </c>
    </row>
    <row r="399" spans="1:14" ht="25.5" x14ac:dyDescent="0.25">
      <c r="A399" s="138"/>
      <c r="B399" s="177"/>
      <c r="C399" s="198" t="s">
        <v>699</v>
      </c>
      <c r="D399" s="198" t="s">
        <v>651</v>
      </c>
      <c r="E399" s="198" t="s">
        <v>684</v>
      </c>
      <c r="F399" s="199" t="s">
        <v>306</v>
      </c>
      <c r="G399" s="241"/>
      <c r="H399" s="242">
        <v>0</v>
      </c>
      <c r="I399" s="243"/>
      <c r="J399" s="242">
        <v>0</v>
      </c>
      <c r="K399" s="243"/>
      <c r="L399" s="242">
        <v>3000</v>
      </c>
      <c r="M399" s="243"/>
      <c r="N399" s="244">
        <v>6577.64</v>
      </c>
    </row>
    <row r="400" spans="1:14" ht="25.5" x14ac:dyDescent="0.25">
      <c r="A400" s="138"/>
      <c r="B400" s="177"/>
      <c r="C400" s="198" t="s">
        <v>700</v>
      </c>
      <c r="D400" s="198" t="s">
        <v>651</v>
      </c>
      <c r="E400" s="198" t="s">
        <v>652</v>
      </c>
      <c r="F400" s="199" t="s">
        <v>306</v>
      </c>
      <c r="G400" s="241"/>
      <c r="H400" s="242">
        <v>35000</v>
      </c>
      <c r="I400" s="243"/>
      <c r="J400" s="242">
        <v>99657.82</v>
      </c>
      <c r="K400" s="243"/>
      <c r="L400" s="242">
        <v>99657.82</v>
      </c>
      <c r="M400" s="243"/>
      <c r="N400" s="244">
        <v>99657.82</v>
      </c>
    </row>
    <row r="401" spans="1:14" ht="25.5" x14ac:dyDescent="0.25">
      <c r="A401" s="138"/>
      <c r="B401" s="177"/>
      <c r="C401" s="198" t="s">
        <v>701</v>
      </c>
      <c r="D401" s="198" t="s">
        <v>651</v>
      </c>
      <c r="E401" s="198" t="s">
        <v>652</v>
      </c>
      <c r="F401" s="199" t="s">
        <v>306</v>
      </c>
      <c r="G401" s="241"/>
      <c r="H401" s="242">
        <v>10000</v>
      </c>
      <c r="I401" s="243"/>
      <c r="J401" s="242">
        <v>20000</v>
      </c>
      <c r="K401" s="243"/>
      <c r="L401" s="242">
        <v>20000</v>
      </c>
      <c r="M401" s="243"/>
      <c r="N401" s="244">
        <v>20000</v>
      </c>
    </row>
    <row r="402" spans="1:14" ht="25.5" x14ac:dyDescent="0.25">
      <c r="A402" s="138"/>
      <c r="B402" s="177"/>
      <c r="C402" s="198" t="s">
        <v>702</v>
      </c>
      <c r="D402" s="198" t="s">
        <v>692</v>
      </c>
      <c r="E402" s="198" t="s">
        <v>693</v>
      </c>
      <c r="F402" s="199" t="s">
        <v>306</v>
      </c>
      <c r="G402" s="241"/>
      <c r="H402" s="242">
        <v>1000</v>
      </c>
      <c r="I402" s="243"/>
      <c r="J402" s="242">
        <v>1000</v>
      </c>
      <c r="K402" s="243"/>
      <c r="L402" s="242">
        <v>2000</v>
      </c>
      <c r="M402" s="243"/>
      <c r="N402" s="244">
        <v>2000</v>
      </c>
    </row>
    <row r="403" spans="1:14" ht="25.5" x14ac:dyDescent="0.25">
      <c r="A403" s="138"/>
      <c r="B403" s="177"/>
      <c r="C403" s="198" t="s">
        <v>703</v>
      </c>
      <c r="D403" s="198" t="s">
        <v>651</v>
      </c>
      <c r="E403" s="198" t="s">
        <v>704</v>
      </c>
      <c r="F403" s="199" t="s">
        <v>306</v>
      </c>
      <c r="G403" s="241"/>
      <c r="H403" s="242">
        <v>0</v>
      </c>
      <c r="I403" s="243"/>
      <c r="J403" s="242">
        <v>5000</v>
      </c>
      <c r="K403" s="243"/>
      <c r="L403" s="242">
        <v>5000</v>
      </c>
      <c r="M403" s="243"/>
      <c r="N403" s="244">
        <v>5000</v>
      </c>
    </row>
    <row r="404" spans="1:14" ht="25.5" x14ac:dyDescent="0.25">
      <c r="A404" s="138"/>
      <c r="B404" s="177"/>
      <c r="C404" s="198" t="s">
        <v>705</v>
      </c>
      <c r="D404" s="198" t="s">
        <v>651</v>
      </c>
      <c r="E404" s="198" t="s">
        <v>706</v>
      </c>
      <c r="F404" s="199" t="s">
        <v>306</v>
      </c>
      <c r="G404" s="241"/>
      <c r="H404" s="242">
        <v>0</v>
      </c>
      <c r="I404" s="243"/>
      <c r="J404" s="242">
        <v>0</v>
      </c>
      <c r="K404" s="243"/>
      <c r="L404" s="242">
        <v>0</v>
      </c>
      <c r="M404" s="243"/>
      <c r="N404" s="244">
        <v>1000</v>
      </c>
    </row>
    <row r="405" spans="1:14" ht="51" x14ac:dyDescent="0.25">
      <c r="A405" s="138"/>
      <c r="B405" s="177"/>
      <c r="C405" s="198" t="s">
        <v>707</v>
      </c>
      <c r="D405" s="198" t="s">
        <v>651</v>
      </c>
      <c r="E405" s="198" t="s">
        <v>706</v>
      </c>
      <c r="F405" s="199" t="s">
        <v>306</v>
      </c>
      <c r="G405" s="241"/>
      <c r="H405" s="242">
        <v>27000</v>
      </c>
      <c r="I405" s="243"/>
      <c r="J405" s="242">
        <v>27000</v>
      </c>
      <c r="K405" s="243"/>
      <c r="L405" s="242">
        <v>27000</v>
      </c>
      <c r="M405" s="243"/>
      <c r="N405" s="244">
        <v>27000</v>
      </c>
    </row>
    <row r="406" spans="1:14" ht="25.5" x14ac:dyDescent="0.25">
      <c r="A406" s="138"/>
      <c r="B406" s="177"/>
      <c r="C406" s="198" t="s">
        <v>708</v>
      </c>
      <c r="D406" s="198" t="s">
        <v>651</v>
      </c>
      <c r="E406" s="198" t="s">
        <v>706</v>
      </c>
      <c r="F406" s="199" t="s">
        <v>306</v>
      </c>
      <c r="G406" s="241"/>
      <c r="H406" s="242">
        <v>0</v>
      </c>
      <c r="I406" s="243"/>
      <c r="J406" s="242">
        <v>0</v>
      </c>
      <c r="K406" s="243"/>
      <c r="L406" s="242">
        <v>1000</v>
      </c>
      <c r="M406" s="243"/>
      <c r="N406" s="244">
        <v>1000</v>
      </c>
    </row>
    <row r="407" spans="1:14" ht="25.5" x14ac:dyDescent="0.25">
      <c r="A407" s="138"/>
      <c r="B407" s="177"/>
      <c r="C407" s="198" t="s">
        <v>709</v>
      </c>
      <c r="D407" s="198" t="s">
        <v>651</v>
      </c>
      <c r="E407" s="198" t="s">
        <v>710</v>
      </c>
      <c r="F407" s="199" t="s">
        <v>306</v>
      </c>
      <c r="G407" s="241"/>
      <c r="H407" s="242">
        <v>0</v>
      </c>
      <c r="I407" s="243"/>
      <c r="J407" s="242">
        <v>0</v>
      </c>
      <c r="K407" s="243"/>
      <c r="L407" s="242">
        <v>1000</v>
      </c>
      <c r="M407" s="243"/>
      <c r="N407" s="244">
        <v>1000</v>
      </c>
    </row>
    <row r="408" spans="1:14" ht="25.5" x14ac:dyDescent="0.25">
      <c r="A408" s="138"/>
      <c r="B408" s="177"/>
      <c r="C408" s="198" t="s">
        <v>711</v>
      </c>
      <c r="D408" s="198" t="s">
        <v>651</v>
      </c>
      <c r="E408" s="198" t="s">
        <v>710</v>
      </c>
      <c r="F408" s="199" t="s">
        <v>306</v>
      </c>
      <c r="G408" s="241"/>
      <c r="H408" s="242">
        <v>0</v>
      </c>
      <c r="I408" s="243"/>
      <c r="J408" s="242">
        <v>0</v>
      </c>
      <c r="K408" s="243"/>
      <c r="L408" s="242">
        <v>0</v>
      </c>
      <c r="M408" s="243"/>
      <c r="N408" s="244">
        <v>1000</v>
      </c>
    </row>
    <row r="409" spans="1:14" ht="38.25" x14ac:dyDescent="0.25">
      <c r="A409" s="138"/>
      <c r="B409" s="177"/>
      <c r="C409" s="198" t="s">
        <v>712</v>
      </c>
      <c r="D409" s="198" t="s">
        <v>651</v>
      </c>
      <c r="E409" s="198" t="s">
        <v>710</v>
      </c>
      <c r="F409" s="199" t="s">
        <v>306</v>
      </c>
      <c r="G409" s="241"/>
      <c r="H409" s="242">
        <v>50000</v>
      </c>
      <c r="I409" s="243"/>
      <c r="J409" s="242">
        <v>104353.84</v>
      </c>
      <c r="K409" s="243"/>
      <c r="L409" s="242">
        <v>104353.84</v>
      </c>
      <c r="M409" s="243"/>
      <c r="N409" s="244">
        <v>104353.84</v>
      </c>
    </row>
    <row r="410" spans="1:14" ht="38.25" x14ac:dyDescent="0.25">
      <c r="A410" s="138"/>
      <c r="B410" s="177"/>
      <c r="C410" s="198" t="s">
        <v>713</v>
      </c>
      <c r="D410" s="198" t="s">
        <v>651</v>
      </c>
      <c r="E410" s="198" t="s">
        <v>710</v>
      </c>
      <c r="F410" s="199" t="s">
        <v>306</v>
      </c>
      <c r="G410" s="241"/>
      <c r="H410" s="242">
        <v>0</v>
      </c>
      <c r="I410" s="243"/>
      <c r="J410" s="242">
        <v>50000</v>
      </c>
      <c r="K410" s="243"/>
      <c r="L410" s="242">
        <v>300000</v>
      </c>
      <c r="M410" s="243"/>
      <c r="N410" s="244">
        <v>390000</v>
      </c>
    </row>
    <row r="411" spans="1:14" ht="38.25" x14ac:dyDescent="0.25">
      <c r="A411" s="138"/>
      <c r="B411" s="177"/>
      <c r="C411" s="198" t="s">
        <v>714</v>
      </c>
      <c r="D411" s="198" t="s">
        <v>651</v>
      </c>
      <c r="E411" s="198" t="s">
        <v>710</v>
      </c>
      <c r="F411" s="199" t="s">
        <v>306</v>
      </c>
      <c r="G411" s="241"/>
      <c r="H411" s="242">
        <v>1128.1199999999999</v>
      </c>
      <c r="I411" s="243"/>
      <c r="J411" s="242">
        <v>1128.1199999999999</v>
      </c>
      <c r="K411" s="243"/>
      <c r="L411" s="242">
        <v>1128.1199999999999</v>
      </c>
      <c r="M411" s="243"/>
      <c r="N411" s="244">
        <v>1128.1199999999999</v>
      </c>
    </row>
    <row r="412" spans="1:14" ht="38.25" x14ac:dyDescent="0.25">
      <c r="A412" s="138"/>
      <c r="B412" s="177"/>
      <c r="C412" s="198" t="s">
        <v>715</v>
      </c>
      <c r="D412" s="198" t="s">
        <v>651</v>
      </c>
      <c r="E412" s="198" t="s">
        <v>710</v>
      </c>
      <c r="F412" s="199" t="s">
        <v>306</v>
      </c>
      <c r="G412" s="241"/>
      <c r="H412" s="242">
        <v>225</v>
      </c>
      <c r="I412" s="243"/>
      <c r="J412" s="242">
        <v>225</v>
      </c>
      <c r="K412" s="243"/>
      <c r="L412" s="242">
        <v>225</v>
      </c>
      <c r="M412" s="243"/>
      <c r="N412" s="244">
        <v>225</v>
      </c>
    </row>
    <row r="413" spans="1:14" ht="25.5" x14ac:dyDescent="0.25">
      <c r="A413" s="138"/>
      <c r="B413" s="177"/>
      <c r="C413" s="198" t="s">
        <v>716</v>
      </c>
      <c r="D413" s="198" t="s">
        <v>717</v>
      </c>
      <c r="E413" s="198" t="s">
        <v>718</v>
      </c>
      <c r="F413" s="199" t="s">
        <v>306</v>
      </c>
      <c r="G413" s="241"/>
      <c r="H413" s="242">
        <v>0</v>
      </c>
      <c r="I413" s="243"/>
      <c r="J413" s="242">
        <v>0</v>
      </c>
      <c r="K413" s="243"/>
      <c r="L413" s="242">
        <v>1000</v>
      </c>
      <c r="M413" s="243"/>
      <c r="N413" s="244">
        <v>1000</v>
      </c>
    </row>
    <row r="414" spans="1:14" ht="25.5" x14ac:dyDescent="0.25">
      <c r="A414" s="138"/>
      <c r="B414" s="177"/>
      <c r="C414" s="198" t="s">
        <v>719</v>
      </c>
      <c r="D414" s="198" t="s">
        <v>651</v>
      </c>
      <c r="E414" s="198" t="s">
        <v>720</v>
      </c>
      <c r="F414" s="199" t="s">
        <v>306</v>
      </c>
      <c r="G414" s="241"/>
      <c r="H414" s="242">
        <v>1000</v>
      </c>
      <c r="I414" s="243"/>
      <c r="J414" s="242">
        <v>3000</v>
      </c>
      <c r="K414" s="243"/>
      <c r="L414" s="242">
        <v>8000</v>
      </c>
      <c r="M414" s="243"/>
      <c r="N414" s="244">
        <v>9987.42</v>
      </c>
    </row>
    <row r="415" spans="1:14" ht="38.25" x14ac:dyDescent="0.25">
      <c r="A415" s="138"/>
      <c r="B415" s="177"/>
      <c r="C415" s="198" t="s">
        <v>721</v>
      </c>
      <c r="D415" s="198" t="s">
        <v>651</v>
      </c>
      <c r="E415" s="198" t="s">
        <v>720</v>
      </c>
      <c r="F415" s="199" t="s">
        <v>306</v>
      </c>
      <c r="G415" s="241"/>
      <c r="H415" s="242">
        <v>105</v>
      </c>
      <c r="I415" s="243"/>
      <c r="J415" s="242">
        <v>105</v>
      </c>
      <c r="K415" s="243"/>
      <c r="L415" s="242">
        <v>105</v>
      </c>
      <c r="M415" s="243"/>
      <c r="N415" s="244">
        <v>105</v>
      </c>
    </row>
    <row r="416" spans="1:14" ht="38.25" x14ac:dyDescent="0.25">
      <c r="A416" s="138"/>
      <c r="B416" s="177"/>
      <c r="C416" s="198" t="s">
        <v>722</v>
      </c>
      <c r="D416" s="198" t="s">
        <v>651</v>
      </c>
      <c r="E416" s="198" t="s">
        <v>210</v>
      </c>
      <c r="F416" s="199" t="s">
        <v>306</v>
      </c>
      <c r="G416" s="241"/>
      <c r="H416" s="242">
        <v>1541.92</v>
      </c>
      <c r="I416" s="243"/>
      <c r="J416" s="242">
        <v>1541.92</v>
      </c>
      <c r="K416" s="243"/>
      <c r="L416" s="242">
        <v>1541.92</v>
      </c>
      <c r="M416" s="243"/>
      <c r="N416" s="244">
        <v>1541.92</v>
      </c>
    </row>
    <row r="417" spans="1:14" ht="25.5" x14ac:dyDescent="0.25">
      <c r="A417" s="138"/>
      <c r="B417" s="177"/>
      <c r="C417" s="198" t="s">
        <v>723</v>
      </c>
      <c r="D417" s="198" t="s">
        <v>651</v>
      </c>
      <c r="E417" s="198" t="s">
        <v>720</v>
      </c>
      <c r="F417" s="199" t="s">
        <v>306</v>
      </c>
      <c r="G417" s="241"/>
      <c r="H417" s="242">
        <v>2000</v>
      </c>
      <c r="I417" s="243"/>
      <c r="J417" s="242">
        <v>7000</v>
      </c>
      <c r="K417" s="243"/>
      <c r="L417" s="242">
        <v>12000</v>
      </c>
      <c r="M417" s="243"/>
      <c r="N417" s="244">
        <v>12912.58</v>
      </c>
    </row>
    <row r="418" spans="1:14" ht="25.5" x14ac:dyDescent="0.25">
      <c r="A418" s="138"/>
      <c r="B418" s="177"/>
      <c r="C418" s="198" t="s">
        <v>724</v>
      </c>
      <c r="D418" s="198" t="s">
        <v>651</v>
      </c>
      <c r="E418" s="198" t="s">
        <v>725</v>
      </c>
      <c r="F418" s="199" t="s">
        <v>306</v>
      </c>
      <c r="G418" s="241"/>
      <c r="H418" s="242">
        <v>120</v>
      </c>
      <c r="I418" s="243"/>
      <c r="J418" s="242">
        <v>120</v>
      </c>
      <c r="K418" s="243"/>
      <c r="L418" s="242">
        <v>120</v>
      </c>
      <c r="M418" s="243"/>
      <c r="N418" s="244">
        <v>120</v>
      </c>
    </row>
    <row r="419" spans="1:14" ht="38.25" x14ac:dyDescent="0.25">
      <c r="A419" s="138"/>
      <c r="B419" s="177"/>
      <c r="C419" s="198" t="s">
        <v>726</v>
      </c>
      <c r="D419" s="198" t="s">
        <v>651</v>
      </c>
      <c r="E419" s="198" t="s">
        <v>710</v>
      </c>
      <c r="F419" s="199" t="s">
        <v>306</v>
      </c>
      <c r="G419" s="241"/>
      <c r="H419" s="242">
        <v>0</v>
      </c>
      <c r="I419" s="243"/>
      <c r="J419" s="242">
        <v>20000</v>
      </c>
      <c r="K419" s="243"/>
      <c r="L419" s="242">
        <v>420000</v>
      </c>
      <c r="M419" s="243"/>
      <c r="N419" s="244">
        <v>800000</v>
      </c>
    </row>
    <row r="420" spans="1:14" ht="25.5" x14ac:dyDescent="0.25">
      <c r="A420" s="138"/>
      <c r="B420" s="177"/>
      <c r="C420" s="198" t="s">
        <v>727</v>
      </c>
      <c r="D420" s="198" t="s">
        <v>651</v>
      </c>
      <c r="E420" s="198" t="s">
        <v>725</v>
      </c>
      <c r="F420" s="199" t="s">
        <v>306</v>
      </c>
      <c r="G420" s="241"/>
      <c r="H420" s="242">
        <v>528.28</v>
      </c>
      <c r="I420" s="243"/>
      <c r="J420" s="242">
        <v>528.28</v>
      </c>
      <c r="K420" s="243"/>
      <c r="L420" s="242">
        <v>1528.28</v>
      </c>
      <c r="M420" s="243"/>
      <c r="N420" s="244">
        <v>1528.28</v>
      </c>
    </row>
    <row r="421" spans="1:14" ht="25.5" x14ac:dyDescent="0.25">
      <c r="A421" s="138"/>
      <c r="B421" s="177"/>
      <c r="C421" s="198" t="s">
        <v>728</v>
      </c>
      <c r="D421" s="198" t="s">
        <v>651</v>
      </c>
      <c r="E421" s="198" t="s">
        <v>725</v>
      </c>
      <c r="F421" s="199" t="s">
        <v>306</v>
      </c>
      <c r="G421" s="241"/>
      <c r="H421" s="242">
        <v>0</v>
      </c>
      <c r="I421" s="243"/>
      <c r="J421" s="242">
        <v>0</v>
      </c>
      <c r="K421" s="243"/>
      <c r="L421" s="242">
        <v>0</v>
      </c>
      <c r="M421" s="243"/>
      <c r="N421" s="244">
        <v>2000</v>
      </c>
    </row>
    <row r="422" spans="1:14" ht="25.5" x14ac:dyDescent="0.25">
      <c r="A422" s="138"/>
      <c r="B422" s="177"/>
      <c r="C422" s="198" t="s">
        <v>729</v>
      </c>
      <c r="D422" s="198" t="s">
        <v>651</v>
      </c>
      <c r="E422" s="198" t="s">
        <v>210</v>
      </c>
      <c r="F422" s="199" t="s">
        <v>306</v>
      </c>
      <c r="G422" s="241"/>
      <c r="H422" s="242">
        <v>0</v>
      </c>
      <c r="I422" s="243"/>
      <c r="J422" s="242">
        <v>2000</v>
      </c>
      <c r="K422" s="243"/>
      <c r="L422" s="242">
        <v>2000</v>
      </c>
      <c r="M422" s="243"/>
      <c r="N422" s="244">
        <v>4000</v>
      </c>
    </row>
    <row r="423" spans="1:14" ht="25.5" x14ac:dyDescent="0.25">
      <c r="A423" s="138"/>
      <c r="B423" s="177"/>
      <c r="C423" s="198" t="s">
        <v>730</v>
      </c>
      <c r="D423" s="198" t="s">
        <v>651</v>
      </c>
      <c r="E423" s="198" t="s">
        <v>210</v>
      </c>
      <c r="F423" s="199" t="s">
        <v>306</v>
      </c>
      <c r="G423" s="241"/>
      <c r="H423" s="242">
        <v>0</v>
      </c>
      <c r="I423" s="243"/>
      <c r="J423" s="242">
        <v>0</v>
      </c>
      <c r="K423" s="243"/>
      <c r="L423" s="242">
        <v>2500</v>
      </c>
      <c r="M423" s="243"/>
      <c r="N423" s="244">
        <v>2500</v>
      </c>
    </row>
    <row r="424" spans="1:14" ht="25.5" x14ac:dyDescent="0.25">
      <c r="A424" s="138"/>
      <c r="B424" s="177"/>
      <c r="C424" s="198" t="s">
        <v>731</v>
      </c>
      <c r="D424" s="198" t="s">
        <v>651</v>
      </c>
      <c r="E424" s="198" t="s">
        <v>652</v>
      </c>
      <c r="F424" s="199" t="s">
        <v>306</v>
      </c>
      <c r="G424" s="241"/>
      <c r="H424" s="242">
        <v>100000</v>
      </c>
      <c r="I424" s="243"/>
      <c r="J424" s="242">
        <v>270000</v>
      </c>
      <c r="K424" s="243"/>
      <c r="L424" s="242">
        <v>270000</v>
      </c>
      <c r="M424" s="243"/>
      <c r="N424" s="244">
        <v>270000</v>
      </c>
    </row>
    <row r="425" spans="1:14" ht="25.5" x14ac:dyDescent="0.25">
      <c r="A425" s="138"/>
      <c r="B425" s="177"/>
      <c r="C425" s="178" t="s">
        <v>732</v>
      </c>
      <c r="D425" s="178" t="s">
        <v>651</v>
      </c>
      <c r="E425" s="178" t="s">
        <v>652</v>
      </c>
      <c r="F425" s="182" t="s">
        <v>306</v>
      </c>
      <c r="G425" s="233"/>
      <c r="H425" s="237">
        <v>1420.58</v>
      </c>
      <c r="I425" s="235"/>
      <c r="J425" s="237">
        <v>1420.58</v>
      </c>
      <c r="K425" s="235"/>
      <c r="L425" s="237">
        <v>1420.58</v>
      </c>
      <c r="M425" s="235"/>
      <c r="N425" s="238">
        <v>1420.58</v>
      </c>
    </row>
    <row r="426" spans="1:14" x14ac:dyDescent="0.25">
      <c r="A426" s="138" t="s">
        <v>86</v>
      </c>
      <c r="B426" s="137" t="s">
        <v>0</v>
      </c>
      <c r="C426" s="180"/>
      <c r="D426" s="180"/>
      <c r="E426" s="180"/>
      <c r="F426" s="232"/>
      <c r="G426" s="70"/>
      <c r="H426" s="72">
        <v>0</v>
      </c>
      <c r="I426" s="72"/>
      <c r="J426" s="72">
        <v>0</v>
      </c>
      <c r="K426" s="72"/>
      <c r="L426" s="72">
        <v>0</v>
      </c>
      <c r="M426" s="72"/>
      <c r="N426" s="74">
        <v>1000</v>
      </c>
    </row>
    <row r="427" spans="1:14" ht="25.5" x14ac:dyDescent="0.25">
      <c r="A427" s="138"/>
      <c r="B427" s="177"/>
      <c r="C427" s="180" t="s">
        <v>733</v>
      </c>
      <c r="D427" s="180" t="s">
        <v>734</v>
      </c>
      <c r="E427" s="180" t="s">
        <v>735</v>
      </c>
      <c r="F427" s="184" t="s">
        <v>306</v>
      </c>
      <c r="G427" s="70"/>
      <c r="H427" s="219">
        <v>0</v>
      </c>
      <c r="I427" s="72"/>
      <c r="J427" s="219">
        <v>0</v>
      </c>
      <c r="K427" s="72"/>
      <c r="L427" s="219">
        <v>0</v>
      </c>
      <c r="M427" s="72"/>
      <c r="N427" s="221">
        <v>1000</v>
      </c>
    </row>
    <row r="428" spans="1:14" x14ac:dyDescent="0.25">
      <c r="A428" s="138" t="s">
        <v>87</v>
      </c>
      <c r="B428" s="137" t="s">
        <v>1</v>
      </c>
      <c r="C428" s="179"/>
      <c r="D428" s="179"/>
      <c r="E428" s="179"/>
      <c r="F428" s="230"/>
      <c r="G428" s="70"/>
      <c r="H428" s="72"/>
      <c r="I428" s="72"/>
      <c r="J428" s="72"/>
      <c r="K428" s="72"/>
      <c r="L428" s="72"/>
      <c r="M428" s="72"/>
      <c r="N428" s="74"/>
    </row>
    <row r="429" spans="1:14" x14ac:dyDescent="0.25">
      <c r="A429" s="138" t="s">
        <v>89</v>
      </c>
      <c r="B429" s="137" t="s">
        <v>88</v>
      </c>
      <c r="C429" s="139"/>
      <c r="D429" s="139"/>
      <c r="E429" s="139"/>
      <c r="F429" s="152"/>
      <c r="G429" s="157"/>
      <c r="H429" s="158"/>
      <c r="I429" s="158"/>
      <c r="J429" s="158"/>
      <c r="K429" s="158"/>
      <c r="L429" s="158"/>
      <c r="M429" s="158"/>
      <c r="N429" s="159"/>
    </row>
    <row r="430" spans="1:14" x14ac:dyDescent="0.25">
      <c r="A430" s="141" t="s">
        <v>81</v>
      </c>
      <c r="B430" s="143" t="s">
        <v>126</v>
      </c>
      <c r="C430" s="139"/>
      <c r="D430" s="139"/>
      <c r="E430" s="139"/>
      <c r="F430" s="152"/>
      <c r="G430" s="62">
        <f>SUM(G365:G429)</f>
        <v>88433.96</v>
      </c>
      <c r="H430" s="63">
        <f>SUM(H429,H428,H426,H366,H365)</f>
        <v>823290.57000000007</v>
      </c>
      <c r="I430" s="63">
        <f>SUM(I365:I429)</f>
        <v>636183.56999999995</v>
      </c>
      <c r="J430" s="63">
        <f>SUM(J429,J428,J426,J366,J365)</f>
        <v>2070295.2900000003</v>
      </c>
      <c r="K430" s="63">
        <f>SUM(K365:K429)</f>
        <v>687456.52</v>
      </c>
      <c r="L430" s="63">
        <f>SUM(L429,L428,L426,L366,L365)</f>
        <v>3590053.6999999997</v>
      </c>
      <c r="M430" s="63">
        <f>SUM(M365:M429)</f>
        <v>940255.02</v>
      </c>
      <c r="N430" s="64">
        <f>SUM(N429,N428,N426,N366,N365)</f>
        <v>4118219.7199999997</v>
      </c>
    </row>
    <row r="431" spans="1:14" x14ac:dyDescent="0.25">
      <c r="A431" s="138" t="s">
        <v>92</v>
      </c>
      <c r="B431" s="137" t="s">
        <v>91</v>
      </c>
      <c r="C431" s="139"/>
      <c r="D431" s="139"/>
      <c r="E431" s="139"/>
      <c r="F431" s="152"/>
      <c r="G431" s="70"/>
      <c r="H431" s="72"/>
      <c r="I431" s="72"/>
      <c r="J431" s="72"/>
      <c r="K431" s="72"/>
      <c r="L431" s="72"/>
      <c r="M431" s="72">
        <v>1000</v>
      </c>
      <c r="N431" s="74"/>
    </row>
    <row r="432" spans="1:14" x14ac:dyDescent="0.25">
      <c r="A432" s="138" t="s">
        <v>94</v>
      </c>
      <c r="B432" s="137" t="s">
        <v>93</v>
      </c>
      <c r="C432" s="139"/>
      <c r="D432" s="139"/>
      <c r="E432" s="139"/>
      <c r="F432" s="152"/>
      <c r="G432" s="70"/>
      <c r="H432" s="72"/>
      <c r="I432" s="72"/>
      <c r="J432" s="72"/>
      <c r="K432" s="72"/>
      <c r="L432" s="72"/>
      <c r="M432" s="72"/>
      <c r="N432" s="74"/>
    </row>
    <row r="433" spans="1:14" x14ac:dyDescent="0.25">
      <c r="A433" s="138" t="s">
        <v>96</v>
      </c>
      <c r="B433" s="137" t="s">
        <v>95</v>
      </c>
      <c r="C433" s="139"/>
      <c r="D433" s="139"/>
      <c r="E433" s="139"/>
      <c r="F433" s="152"/>
      <c r="G433" s="70"/>
      <c r="H433" s="72"/>
      <c r="I433" s="72"/>
      <c r="J433" s="72"/>
      <c r="K433" s="72"/>
      <c r="L433" s="72"/>
      <c r="M433" s="72"/>
      <c r="N433" s="74"/>
    </row>
    <row r="434" spans="1:14" x14ac:dyDescent="0.25">
      <c r="A434" s="138" t="s">
        <v>98</v>
      </c>
      <c r="B434" s="137" t="s">
        <v>97</v>
      </c>
      <c r="C434" s="139"/>
      <c r="D434" s="139"/>
      <c r="E434" s="139"/>
      <c r="F434" s="152"/>
      <c r="G434" s="70"/>
      <c r="H434" s="72"/>
      <c r="I434" s="72"/>
      <c r="J434" s="72"/>
      <c r="K434" s="72"/>
      <c r="L434" s="72"/>
      <c r="M434" s="72"/>
      <c r="N434" s="74"/>
    </row>
    <row r="435" spans="1:14" x14ac:dyDescent="0.25">
      <c r="A435" s="141" t="s">
        <v>90</v>
      </c>
      <c r="B435" s="143" t="s">
        <v>125</v>
      </c>
      <c r="C435" s="139"/>
      <c r="D435" s="139"/>
      <c r="E435" s="139"/>
      <c r="F435" s="152"/>
      <c r="G435" s="62">
        <f>SUM(G431:G434)</f>
        <v>0</v>
      </c>
      <c r="H435" s="160">
        <f>SUM(H434,H433,H432,H431)</f>
        <v>0</v>
      </c>
      <c r="I435" s="160">
        <f>SUM(I431:I434)</f>
        <v>0</v>
      </c>
      <c r="J435" s="160">
        <f>SUM(J434,J433,J432,J431)</f>
        <v>0</v>
      </c>
      <c r="K435" s="160">
        <f>SUM(K431:K434)</f>
        <v>0</v>
      </c>
      <c r="L435" s="160">
        <f>SUM(L434,L433,L432,L431)</f>
        <v>0</v>
      </c>
      <c r="M435" s="160">
        <f>SUM(M431:M434)</f>
        <v>1000</v>
      </c>
      <c r="N435" s="161">
        <f>SUM(N434,N433,N432,N431)</f>
        <v>0</v>
      </c>
    </row>
    <row r="436" spans="1:14" x14ac:dyDescent="0.25">
      <c r="A436" s="138" t="s">
        <v>101</v>
      </c>
      <c r="B436" s="137" t="s">
        <v>100</v>
      </c>
      <c r="C436" s="139"/>
      <c r="D436" s="139"/>
      <c r="E436" s="139"/>
      <c r="F436" s="152"/>
      <c r="G436" s="70"/>
      <c r="H436" s="72"/>
      <c r="I436" s="72"/>
      <c r="J436" s="72"/>
      <c r="K436" s="72"/>
      <c r="L436" s="72"/>
      <c r="M436" s="72"/>
      <c r="N436" s="74"/>
    </row>
    <row r="437" spans="1:14" x14ac:dyDescent="0.25">
      <c r="A437" s="138" t="s">
        <v>103</v>
      </c>
      <c r="B437" s="137" t="s">
        <v>102</v>
      </c>
      <c r="C437" s="139"/>
      <c r="D437" s="139"/>
      <c r="E437" s="139"/>
      <c r="F437" s="152"/>
      <c r="G437" s="70"/>
      <c r="H437" s="72"/>
      <c r="I437" s="72"/>
      <c r="J437" s="72"/>
      <c r="K437" s="72"/>
      <c r="L437" s="72"/>
      <c r="M437" s="72"/>
      <c r="N437" s="74"/>
    </row>
    <row r="438" spans="1:14" x14ac:dyDescent="0.25">
      <c r="A438" s="138" t="s">
        <v>105</v>
      </c>
      <c r="B438" s="137" t="s">
        <v>104</v>
      </c>
      <c r="C438" s="190"/>
      <c r="D438" s="190"/>
      <c r="E438" s="190"/>
      <c r="F438" s="245"/>
      <c r="G438" s="70"/>
      <c r="H438" s="72">
        <v>0</v>
      </c>
      <c r="I438" s="72"/>
      <c r="J438" s="72">
        <v>25650</v>
      </c>
      <c r="K438" s="72">
        <v>26740.57</v>
      </c>
      <c r="L438" s="72">
        <v>25650</v>
      </c>
      <c r="M438" s="72">
        <v>54003.42</v>
      </c>
      <c r="N438" s="74">
        <v>51300</v>
      </c>
    </row>
    <row r="439" spans="1:14" ht="38.25" x14ac:dyDescent="0.25">
      <c r="A439" s="138"/>
      <c r="B439" s="177"/>
      <c r="C439" s="180" t="s">
        <v>736</v>
      </c>
      <c r="D439" s="180" t="s">
        <v>737</v>
      </c>
      <c r="E439" s="180" t="s">
        <v>210</v>
      </c>
      <c r="F439" s="184" t="s">
        <v>627</v>
      </c>
      <c r="G439" s="70"/>
      <c r="H439" s="219">
        <v>0</v>
      </c>
      <c r="I439" s="72"/>
      <c r="J439" s="219">
        <v>25650</v>
      </c>
      <c r="K439" s="72"/>
      <c r="L439" s="219">
        <v>25650</v>
      </c>
      <c r="M439" s="72"/>
      <c r="N439" s="221">
        <v>51300</v>
      </c>
    </row>
    <row r="440" spans="1:14" x14ac:dyDescent="0.25">
      <c r="A440" s="138" t="s">
        <v>107</v>
      </c>
      <c r="B440" s="137" t="s">
        <v>106</v>
      </c>
      <c r="C440" s="179"/>
      <c r="D440" s="179"/>
      <c r="E440" s="179"/>
      <c r="F440" s="230"/>
      <c r="G440" s="70"/>
      <c r="H440" s="72"/>
      <c r="I440" s="72"/>
      <c r="J440" s="72"/>
      <c r="K440" s="72"/>
      <c r="L440" s="72"/>
      <c r="M440" s="72"/>
      <c r="N440" s="74"/>
    </row>
    <row r="441" spans="1:14" x14ac:dyDescent="0.25">
      <c r="A441" s="138" t="s">
        <v>109</v>
      </c>
      <c r="B441" s="137" t="s">
        <v>108</v>
      </c>
      <c r="C441" s="139"/>
      <c r="D441" s="139"/>
      <c r="E441" s="139"/>
      <c r="F441" s="152"/>
      <c r="G441" s="70"/>
      <c r="H441" s="72"/>
      <c r="I441" s="72"/>
      <c r="J441" s="72"/>
      <c r="K441" s="72"/>
      <c r="L441" s="72"/>
      <c r="M441" s="72"/>
      <c r="N441" s="74"/>
    </row>
    <row r="442" spans="1:14" x14ac:dyDescent="0.25">
      <c r="A442" s="141" t="s">
        <v>99</v>
      </c>
      <c r="B442" s="143" t="s">
        <v>124</v>
      </c>
      <c r="C442" s="139"/>
      <c r="D442" s="139"/>
      <c r="E442" s="139"/>
      <c r="F442" s="152"/>
      <c r="G442" s="162">
        <f>SUM(G436:G441)</f>
        <v>0</v>
      </c>
      <c r="H442" s="160">
        <f>SUM(H441,H440,H438,H437,H436)</f>
        <v>0</v>
      </c>
      <c r="I442" s="160">
        <f>SUM(I436:I441)</f>
        <v>0</v>
      </c>
      <c r="J442" s="160">
        <f>SUM(J441,J440,J438,J437,J436)</f>
        <v>25650</v>
      </c>
      <c r="K442" s="160">
        <f>SUM(K441,K440,K438,K437,K436)</f>
        <v>26740.57</v>
      </c>
      <c r="L442" s="160">
        <f>SUM(L441,L440,L438,L437,L436)</f>
        <v>25650</v>
      </c>
      <c r="M442" s="160">
        <f>SUM(M441,M440,M438,M437,M436)</f>
        <v>54003.42</v>
      </c>
      <c r="N442" s="161">
        <f>SUM(N441,N440,N438,N437,N436)</f>
        <v>51300</v>
      </c>
    </row>
    <row r="443" spans="1:14" x14ac:dyDescent="0.25">
      <c r="A443" s="138" t="s">
        <v>168</v>
      </c>
      <c r="B443" s="163" t="s">
        <v>175</v>
      </c>
      <c r="C443" s="164"/>
      <c r="D443" s="164"/>
      <c r="E443" s="164"/>
      <c r="F443" s="165"/>
      <c r="G443" s="70"/>
      <c r="H443" s="72"/>
      <c r="I443" s="72"/>
      <c r="J443" s="72"/>
      <c r="K443" s="72"/>
      <c r="L443" s="72"/>
      <c r="M443" s="72"/>
      <c r="N443" s="74"/>
    </row>
    <row r="444" spans="1:14" ht="30" x14ac:dyDescent="0.25">
      <c r="A444" s="141" t="s">
        <v>176</v>
      </c>
      <c r="B444" s="166" t="s">
        <v>128</v>
      </c>
      <c r="C444" s="164"/>
      <c r="D444" s="164"/>
      <c r="E444" s="164"/>
      <c r="F444" s="165"/>
      <c r="G444" s="167">
        <f t="shared" ref="G444:N444" si="8">G443</f>
        <v>0</v>
      </c>
      <c r="H444" s="168">
        <f t="shared" si="8"/>
        <v>0</v>
      </c>
      <c r="I444" s="168">
        <f t="shared" si="8"/>
        <v>0</v>
      </c>
      <c r="J444" s="168">
        <f t="shared" si="8"/>
        <v>0</v>
      </c>
      <c r="K444" s="168">
        <f t="shared" si="8"/>
        <v>0</v>
      </c>
      <c r="L444" s="168">
        <f t="shared" si="8"/>
        <v>0</v>
      </c>
      <c r="M444" s="168">
        <f t="shared" si="8"/>
        <v>0</v>
      </c>
      <c r="N444" s="169">
        <f t="shared" si="8"/>
        <v>0</v>
      </c>
    </row>
    <row r="445" spans="1:14" x14ac:dyDescent="0.25">
      <c r="A445" s="138" t="s">
        <v>112</v>
      </c>
      <c r="B445" s="137" t="s">
        <v>111</v>
      </c>
      <c r="C445" s="190"/>
      <c r="D445" s="190"/>
      <c r="E445" s="190"/>
      <c r="F445" s="245"/>
      <c r="G445" s="70">
        <v>59266.05</v>
      </c>
      <c r="H445" s="72">
        <f>SUM(H446:H452)</f>
        <v>150506.72</v>
      </c>
      <c r="I445" s="72">
        <v>162709.85</v>
      </c>
      <c r="J445" s="72">
        <f>SUM(J446:J452)</f>
        <v>301013.44</v>
      </c>
      <c r="K445" s="72">
        <v>258546.71</v>
      </c>
      <c r="L445" s="72">
        <f>SUM(L446:L452)</f>
        <v>451520.16</v>
      </c>
      <c r="M445" s="72">
        <v>405902.66</v>
      </c>
      <c r="N445" s="74">
        <f>SUM(N446:N452)</f>
        <v>617606.75</v>
      </c>
    </row>
    <row r="446" spans="1:14" ht="38.25" x14ac:dyDescent="0.25">
      <c r="A446" s="138"/>
      <c r="B446" s="177"/>
      <c r="C446" s="191" t="s">
        <v>738</v>
      </c>
      <c r="D446" s="191" t="s">
        <v>739</v>
      </c>
      <c r="E446" s="191" t="s">
        <v>740</v>
      </c>
      <c r="F446" s="193" t="s">
        <v>189</v>
      </c>
      <c r="G446" s="215"/>
      <c r="H446" s="222">
        <v>75000</v>
      </c>
      <c r="I446" s="217"/>
      <c r="J446" s="222">
        <v>150000</v>
      </c>
      <c r="K446" s="217"/>
      <c r="L446" s="222">
        <v>225000</v>
      </c>
      <c r="M446" s="217"/>
      <c r="N446" s="223">
        <v>300000</v>
      </c>
    </row>
    <row r="447" spans="1:14" ht="38.25" x14ac:dyDescent="0.25">
      <c r="A447" s="138"/>
      <c r="B447" s="177"/>
      <c r="C447" s="198" t="s">
        <v>741</v>
      </c>
      <c r="D447" s="198" t="s">
        <v>739</v>
      </c>
      <c r="E447" s="198" t="s">
        <v>740</v>
      </c>
      <c r="F447" s="199" t="s">
        <v>189</v>
      </c>
      <c r="G447" s="224"/>
      <c r="H447" s="225">
        <v>12517.2</v>
      </c>
      <c r="I447" s="226"/>
      <c r="J447" s="225">
        <v>25034.400000000001</v>
      </c>
      <c r="K447" s="226"/>
      <c r="L447" s="225">
        <v>37551.599999999999</v>
      </c>
      <c r="M447" s="226"/>
      <c r="N447" s="227">
        <v>50068.81</v>
      </c>
    </row>
    <row r="448" spans="1:14" ht="38.25" x14ac:dyDescent="0.25">
      <c r="A448" s="138"/>
      <c r="B448" s="177"/>
      <c r="C448" s="198" t="s">
        <v>742</v>
      </c>
      <c r="D448" s="198" t="s">
        <v>743</v>
      </c>
      <c r="E448" s="198" t="s">
        <v>744</v>
      </c>
      <c r="F448" s="199" t="s">
        <v>354</v>
      </c>
      <c r="G448" s="224"/>
      <c r="H448" s="225">
        <v>13970.29</v>
      </c>
      <c r="I448" s="226"/>
      <c r="J448" s="225">
        <v>27940.58</v>
      </c>
      <c r="K448" s="226"/>
      <c r="L448" s="225">
        <v>41910.870000000003</v>
      </c>
      <c r="M448" s="226"/>
      <c r="N448" s="227">
        <v>60537.94</v>
      </c>
    </row>
    <row r="449" spans="1:14" ht="38.25" x14ac:dyDescent="0.25">
      <c r="A449" s="138"/>
      <c r="B449" s="177"/>
      <c r="C449" s="198" t="s">
        <v>745</v>
      </c>
      <c r="D449" s="198" t="s">
        <v>746</v>
      </c>
      <c r="E449" s="198" t="s">
        <v>747</v>
      </c>
      <c r="F449" s="199" t="s">
        <v>354</v>
      </c>
      <c r="G449" s="224"/>
      <c r="H449" s="225">
        <v>30000</v>
      </c>
      <c r="I449" s="226"/>
      <c r="J449" s="225">
        <v>60000</v>
      </c>
      <c r="K449" s="226"/>
      <c r="L449" s="225">
        <v>90000</v>
      </c>
      <c r="M449" s="226"/>
      <c r="N449" s="227">
        <v>130000</v>
      </c>
    </row>
    <row r="450" spans="1:14" ht="38.25" x14ac:dyDescent="0.25">
      <c r="A450" s="138"/>
      <c r="B450" s="177"/>
      <c r="C450" s="198" t="s">
        <v>748</v>
      </c>
      <c r="D450" s="198" t="s">
        <v>749</v>
      </c>
      <c r="E450" s="198" t="s">
        <v>750</v>
      </c>
      <c r="F450" s="199" t="s">
        <v>189</v>
      </c>
      <c r="G450" s="224"/>
      <c r="H450" s="225">
        <v>15000</v>
      </c>
      <c r="I450" s="226"/>
      <c r="J450" s="225">
        <v>30000</v>
      </c>
      <c r="K450" s="226"/>
      <c r="L450" s="225">
        <v>45000</v>
      </c>
      <c r="M450" s="226"/>
      <c r="N450" s="227">
        <v>60000</v>
      </c>
    </row>
    <row r="451" spans="1:14" ht="38.25" x14ac:dyDescent="0.25">
      <c r="A451" s="138"/>
      <c r="B451" s="177"/>
      <c r="C451" s="198" t="s">
        <v>751</v>
      </c>
      <c r="D451" s="198" t="s">
        <v>752</v>
      </c>
      <c r="E451" s="198" t="s">
        <v>753</v>
      </c>
      <c r="F451" s="199" t="s">
        <v>354</v>
      </c>
      <c r="G451" s="224"/>
      <c r="H451" s="225">
        <v>2769.23</v>
      </c>
      <c r="I451" s="226"/>
      <c r="J451" s="225">
        <v>5538.46</v>
      </c>
      <c r="K451" s="226"/>
      <c r="L451" s="225">
        <v>8307.69</v>
      </c>
      <c r="M451" s="226"/>
      <c r="N451" s="227">
        <v>12000</v>
      </c>
    </row>
    <row r="452" spans="1:14" ht="25.5" x14ac:dyDescent="0.25">
      <c r="A452" s="138"/>
      <c r="B452" s="177"/>
      <c r="C452" s="178" t="s">
        <v>754</v>
      </c>
      <c r="D452" s="178" t="s">
        <v>755</v>
      </c>
      <c r="E452" s="178" t="s">
        <v>756</v>
      </c>
      <c r="F452" s="182" t="s">
        <v>189</v>
      </c>
      <c r="G452" s="214"/>
      <c r="H452" s="218">
        <v>1250</v>
      </c>
      <c r="I452" s="216"/>
      <c r="J452" s="218">
        <v>2500</v>
      </c>
      <c r="K452" s="216"/>
      <c r="L452" s="218">
        <v>3750</v>
      </c>
      <c r="M452" s="216"/>
      <c r="N452" s="220">
        <v>5000</v>
      </c>
    </row>
    <row r="453" spans="1:14" x14ac:dyDescent="0.25">
      <c r="A453" s="138" t="s">
        <v>114</v>
      </c>
      <c r="B453" s="137" t="s">
        <v>113</v>
      </c>
      <c r="C453" s="180"/>
      <c r="D453" s="180"/>
      <c r="E453" s="180"/>
      <c r="F453" s="232"/>
      <c r="G453" s="70">
        <v>3761.13</v>
      </c>
      <c r="H453" s="72">
        <f>SUM(H454:H458)</f>
        <v>107279.41</v>
      </c>
      <c r="I453" s="72">
        <v>5737.32</v>
      </c>
      <c r="J453" s="72">
        <f>SUM(J454:J458)</f>
        <v>214558.82</v>
      </c>
      <c r="K453" s="72">
        <v>21267.22</v>
      </c>
      <c r="L453" s="72">
        <f>SUM(L454:L458)</f>
        <v>321838.23</v>
      </c>
      <c r="M453" s="72">
        <v>25719.95</v>
      </c>
      <c r="N453" s="74">
        <f>SUM(N454:N458)</f>
        <v>429117.62</v>
      </c>
    </row>
    <row r="454" spans="1:14" ht="25.5" x14ac:dyDescent="0.25">
      <c r="A454" s="138"/>
      <c r="B454" s="177"/>
      <c r="C454" s="191" t="s">
        <v>757</v>
      </c>
      <c r="D454" s="191" t="s">
        <v>758</v>
      </c>
      <c r="E454" s="191" t="s">
        <v>759</v>
      </c>
      <c r="F454" s="193" t="s">
        <v>189</v>
      </c>
      <c r="G454" s="215"/>
      <c r="H454" s="222">
        <v>5937.9</v>
      </c>
      <c r="I454" s="217"/>
      <c r="J454" s="222">
        <v>11875.8</v>
      </c>
      <c r="K454" s="217"/>
      <c r="L454" s="222">
        <v>17813.7</v>
      </c>
      <c r="M454" s="217"/>
      <c r="N454" s="223">
        <v>23751.599999999999</v>
      </c>
    </row>
    <row r="455" spans="1:14" ht="25.5" x14ac:dyDescent="0.25">
      <c r="A455" s="138"/>
      <c r="B455" s="177"/>
      <c r="C455" s="198" t="s">
        <v>760</v>
      </c>
      <c r="D455" s="198" t="s">
        <v>761</v>
      </c>
      <c r="E455" s="198" t="s">
        <v>762</v>
      </c>
      <c r="F455" s="199" t="s">
        <v>189</v>
      </c>
      <c r="G455" s="224"/>
      <c r="H455" s="225">
        <v>27264.83</v>
      </c>
      <c r="I455" s="226"/>
      <c r="J455" s="225">
        <v>54529.66</v>
      </c>
      <c r="K455" s="226"/>
      <c r="L455" s="225">
        <v>81794.490000000005</v>
      </c>
      <c r="M455" s="226"/>
      <c r="N455" s="227">
        <v>109059.3</v>
      </c>
    </row>
    <row r="456" spans="1:14" ht="25.5" x14ac:dyDescent="0.25">
      <c r="A456" s="138"/>
      <c r="B456" s="177"/>
      <c r="C456" s="198" t="s">
        <v>763</v>
      </c>
      <c r="D456" s="198" t="s">
        <v>761</v>
      </c>
      <c r="E456" s="198" t="s">
        <v>762</v>
      </c>
      <c r="F456" s="199" t="s">
        <v>189</v>
      </c>
      <c r="G456" s="224"/>
      <c r="H456" s="225">
        <v>62826.68</v>
      </c>
      <c r="I456" s="226"/>
      <c r="J456" s="225">
        <v>125653.36</v>
      </c>
      <c r="K456" s="226"/>
      <c r="L456" s="225">
        <v>188480.04</v>
      </c>
      <c r="M456" s="226"/>
      <c r="N456" s="227">
        <v>251306.72</v>
      </c>
    </row>
    <row r="457" spans="1:14" ht="25.5" x14ac:dyDescent="0.25">
      <c r="A457" s="138"/>
      <c r="B457" s="177"/>
      <c r="C457" s="198" t="s">
        <v>764</v>
      </c>
      <c r="D457" s="198" t="s">
        <v>765</v>
      </c>
      <c r="E457" s="198" t="s">
        <v>766</v>
      </c>
      <c r="F457" s="199" t="s">
        <v>189</v>
      </c>
      <c r="G457" s="224"/>
      <c r="H457" s="225">
        <v>1250</v>
      </c>
      <c r="I457" s="226"/>
      <c r="J457" s="225">
        <v>2500</v>
      </c>
      <c r="K457" s="226"/>
      <c r="L457" s="225">
        <v>3750</v>
      </c>
      <c r="M457" s="226"/>
      <c r="N457" s="227">
        <v>5000</v>
      </c>
    </row>
    <row r="458" spans="1:14" ht="25.5" x14ac:dyDescent="0.25">
      <c r="A458" s="138"/>
      <c r="B458" s="177"/>
      <c r="C458" s="178" t="s">
        <v>767</v>
      </c>
      <c r="D458" s="178" t="s">
        <v>758</v>
      </c>
      <c r="E458" s="178" t="s">
        <v>759</v>
      </c>
      <c r="F458" s="182" t="s">
        <v>189</v>
      </c>
      <c r="G458" s="214"/>
      <c r="H458" s="218">
        <v>10000</v>
      </c>
      <c r="I458" s="216"/>
      <c r="J458" s="218">
        <v>20000</v>
      </c>
      <c r="K458" s="216"/>
      <c r="L458" s="218">
        <v>30000</v>
      </c>
      <c r="M458" s="216"/>
      <c r="N458" s="220">
        <v>40000</v>
      </c>
    </row>
    <row r="459" spans="1:14" x14ac:dyDescent="0.25">
      <c r="A459" s="141" t="s">
        <v>110</v>
      </c>
      <c r="B459" s="143" t="s">
        <v>123</v>
      </c>
      <c r="C459" s="179"/>
      <c r="D459" s="179"/>
      <c r="E459" s="179"/>
      <c r="F459" s="230"/>
      <c r="G459" s="170">
        <f t="shared" ref="G459:N459" si="9">+G445+G453</f>
        <v>63027.18</v>
      </c>
      <c r="H459" s="171">
        <f t="shared" si="9"/>
        <v>257786.13</v>
      </c>
      <c r="I459" s="171">
        <f t="shared" si="9"/>
        <v>168447.17</v>
      </c>
      <c r="J459" s="171">
        <f t="shared" si="9"/>
        <v>515572.26</v>
      </c>
      <c r="K459" s="171">
        <f t="shared" si="9"/>
        <v>279813.93</v>
      </c>
      <c r="L459" s="171">
        <f t="shared" si="9"/>
        <v>773358.3899999999</v>
      </c>
      <c r="M459" s="171">
        <f t="shared" si="9"/>
        <v>431622.61</v>
      </c>
      <c r="N459" s="172">
        <f t="shared" si="9"/>
        <v>1046724.37</v>
      </c>
    </row>
    <row r="460" spans="1:14" ht="17.25" x14ac:dyDescent="0.25">
      <c r="A460" s="173" t="s">
        <v>137</v>
      </c>
      <c r="B460" s="37" t="s">
        <v>144</v>
      </c>
      <c r="C460" s="130"/>
      <c r="D460" s="130"/>
      <c r="E460" s="130"/>
      <c r="F460" s="131"/>
      <c r="G460" s="174"/>
      <c r="H460" s="175">
        <v>0</v>
      </c>
      <c r="I460" s="175"/>
      <c r="J460" s="175">
        <v>0</v>
      </c>
      <c r="K460" s="175"/>
      <c r="L460" s="175">
        <v>0</v>
      </c>
      <c r="M460" s="175"/>
      <c r="N460" s="176">
        <v>0</v>
      </c>
    </row>
    <row r="461" spans="1:14" x14ac:dyDescent="0.25">
      <c r="A461" s="259" t="s">
        <v>132</v>
      </c>
      <c r="B461" s="260"/>
      <c r="C461" s="132"/>
      <c r="D461" s="132"/>
      <c r="E461" s="132"/>
      <c r="F461" s="132"/>
      <c r="G461" s="122">
        <f t="shared" ref="G461:N461" si="10">+G460+G459+G444+G442+G435+G430+G364</f>
        <v>730455.09000000008</v>
      </c>
      <c r="H461" s="123">
        <f t="shared" si="10"/>
        <v>1985907.24</v>
      </c>
      <c r="I461" s="123">
        <f t="shared" si="10"/>
        <v>1937055.04</v>
      </c>
      <c r="J461" s="123">
        <f t="shared" si="10"/>
        <v>4437488.63</v>
      </c>
      <c r="K461" s="123">
        <f t="shared" si="10"/>
        <v>2600113.3199999998</v>
      </c>
      <c r="L461" s="123">
        <f t="shared" si="10"/>
        <v>7154863.71</v>
      </c>
      <c r="M461" s="123">
        <f t="shared" si="10"/>
        <v>3753828.8</v>
      </c>
      <c r="N461" s="124">
        <f t="shared" si="10"/>
        <v>9001574.5399999991</v>
      </c>
    </row>
    <row r="462" spans="1:14" x14ac:dyDescent="0.25">
      <c r="A462" s="259" t="s">
        <v>174</v>
      </c>
      <c r="B462" s="260"/>
      <c r="C462" s="129"/>
      <c r="D462" s="129"/>
      <c r="E462" s="129"/>
      <c r="F462" s="129"/>
      <c r="G462" s="2"/>
      <c r="H462" s="87">
        <v>60500</v>
      </c>
      <c r="I462" s="3"/>
      <c r="J462" s="87">
        <v>71500</v>
      </c>
      <c r="K462" s="3"/>
      <c r="L462" s="87">
        <v>104500</v>
      </c>
      <c r="M462" s="3"/>
      <c r="N462" s="89">
        <v>135500</v>
      </c>
    </row>
    <row r="463" spans="1:14" x14ac:dyDescent="0.25">
      <c r="A463" s="17"/>
      <c r="B463" s="42"/>
      <c r="C463" s="42"/>
      <c r="D463" s="42"/>
      <c r="E463" s="42"/>
      <c r="F463" s="42"/>
      <c r="G463" s="43"/>
      <c r="H463" s="43"/>
      <c r="I463" s="43"/>
      <c r="J463" s="43"/>
      <c r="K463" s="43"/>
      <c r="L463" s="43"/>
      <c r="M463" s="43"/>
      <c r="N463" s="44"/>
    </row>
    <row r="464" spans="1:14" x14ac:dyDescent="0.25">
      <c r="A464" s="45"/>
      <c r="B464" s="46" t="s">
        <v>129</v>
      </c>
      <c r="C464" s="133"/>
      <c r="D464" s="133"/>
      <c r="E464" s="133"/>
      <c r="F464" s="133"/>
      <c r="G464" s="123">
        <f t="shared" ref="G464:N464" si="11">+G161-G461</f>
        <v>1369956.72</v>
      </c>
      <c r="H464" s="123">
        <f t="shared" si="11"/>
        <v>688257.59999999986</v>
      </c>
      <c r="I464" s="123">
        <f t="shared" si="11"/>
        <v>1756009.88</v>
      </c>
      <c r="J464" s="123">
        <f t="shared" si="11"/>
        <v>9986.1399999996647</v>
      </c>
      <c r="K464" s="123">
        <f t="shared" si="11"/>
        <v>1561116.73</v>
      </c>
      <c r="L464" s="123">
        <f t="shared" si="11"/>
        <v>375467.25</v>
      </c>
      <c r="M464" s="123">
        <f t="shared" si="11"/>
        <v>1425798.4700000007</v>
      </c>
      <c r="N464" s="124">
        <f t="shared" si="11"/>
        <v>1172186.75</v>
      </c>
    </row>
    <row r="465" spans="1:14" s="23" customFormat="1" x14ac:dyDescent="0.2">
      <c r="A465" s="45"/>
      <c r="B465" s="46" t="s">
        <v>163</v>
      </c>
      <c r="C465" s="134"/>
      <c r="D465" s="134"/>
      <c r="E465" s="134"/>
      <c r="F465" s="134"/>
      <c r="G465" s="4"/>
      <c r="H465" s="127">
        <f>+H162-H462</f>
        <v>93493</v>
      </c>
      <c r="I465" s="5"/>
      <c r="J465" s="127">
        <f>+J162-J462</f>
        <v>92493</v>
      </c>
      <c r="K465" s="5"/>
      <c r="L465" s="127">
        <f>+L162-L462</f>
        <v>62493</v>
      </c>
      <c r="M465" s="5"/>
      <c r="N465" s="125">
        <f>+N162-N462</f>
        <v>33493</v>
      </c>
    </row>
    <row r="466" spans="1:14" s="23" customFormat="1" x14ac:dyDescent="0.25">
      <c r="A466" s="47"/>
      <c r="B466" s="46" t="s">
        <v>134</v>
      </c>
      <c r="C466" s="133"/>
      <c r="D466" s="133"/>
      <c r="E466" s="133"/>
      <c r="F466" s="133"/>
      <c r="G466" s="123">
        <v>0</v>
      </c>
      <c r="H466" s="123">
        <f>IF(H464&lt;0,-H464,0)</f>
        <v>0</v>
      </c>
      <c r="I466" s="123">
        <v>0</v>
      </c>
      <c r="J466" s="123">
        <f>IF(J464&lt;0,-J464,0)</f>
        <v>0</v>
      </c>
      <c r="K466" s="123">
        <v>0</v>
      </c>
      <c r="L466" s="123">
        <f>IF(L464&lt;0,-L464,0)</f>
        <v>0</v>
      </c>
      <c r="M466" s="123">
        <v>0</v>
      </c>
      <c r="N466" s="126">
        <f>IF(N464&lt;0,-N464,0)</f>
        <v>0</v>
      </c>
    </row>
    <row r="467" spans="1:14" s="48" customFormat="1" ht="21" customHeight="1" x14ac:dyDescent="0.2">
      <c r="A467" s="273" t="s">
        <v>149</v>
      </c>
      <c r="B467" s="273"/>
      <c r="C467" s="273"/>
      <c r="D467" s="273"/>
      <c r="E467" s="273"/>
      <c r="F467" s="273"/>
      <c r="G467" s="273"/>
      <c r="H467" s="273"/>
      <c r="I467" s="273"/>
      <c r="J467" s="273"/>
      <c r="K467" s="273"/>
      <c r="L467" s="273"/>
      <c r="M467" s="273"/>
      <c r="N467" s="273"/>
    </row>
    <row r="468" spans="1:14" s="48" customFormat="1" ht="21" customHeight="1" x14ac:dyDescent="0.2">
      <c r="A468" s="274" t="s">
        <v>151</v>
      </c>
      <c r="B468" s="274"/>
      <c r="C468" s="274"/>
      <c r="D468" s="274"/>
      <c r="E468" s="274"/>
      <c r="F468" s="274"/>
      <c r="G468" s="274"/>
      <c r="H468" s="274"/>
      <c r="I468" s="274"/>
      <c r="J468" s="274"/>
      <c r="K468" s="274"/>
      <c r="L468" s="274"/>
      <c r="M468" s="274"/>
      <c r="N468" s="274"/>
    </row>
    <row r="469" spans="1:14" s="48" customFormat="1" ht="21" customHeight="1" x14ac:dyDescent="0.2">
      <c r="A469" s="264" t="s">
        <v>167</v>
      </c>
      <c r="B469" s="264"/>
      <c r="C469" s="264"/>
      <c r="D469" s="264"/>
      <c r="E469" s="264"/>
      <c r="F469" s="264"/>
      <c r="G469" s="264"/>
      <c r="H469" s="264"/>
      <c r="I469" s="264"/>
      <c r="J469" s="264"/>
      <c r="K469" s="264"/>
      <c r="L469" s="264"/>
      <c r="M469" s="264"/>
      <c r="N469" s="264"/>
    </row>
  </sheetData>
  <sheetProtection password="D3C7" sheet="1" objects="1" scenarios="1"/>
  <mergeCells count="39">
    <mergeCell ref="A461:B461"/>
    <mergeCell ref="A462:B462"/>
    <mergeCell ref="A467:N467"/>
    <mergeCell ref="A468:N468"/>
    <mergeCell ref="A469:N469"/>
    <mergeCell ref="F164:F166"/>
    <mergeCell ref="G164:N164"/>
    <mergeCell ref="G165:H165"/>
    <mergeCell ref="I165:J165"/>
    <mergeCell ref="K165:L165"/>
    <mergeCell ref="M165:N165"/>
    <mergeCell ref="E164:E166"/>
    <mergeCell ref="A162:B162"/>
    <mergeCell ref="A164:A166"/>
    <mergeCell ref="B164:B166"/>
    <mergeCell ref="C164:C166"/>
    <mergeCell ref="D164:D166"/>
    <mergeCell ref="A161:B161"/>
    <mergeCell ref="A8:N8"/>
    <mergeCell ref="A9:N9"/>
    <mergeCell ref="A11:A13"/>
    <mergeCell ref="B11:B13"/>
    <mergeCell ref="C11:C13"/>
    <mergeCell ref="D11:D13"/>
    <mergeCell ref="E11:E13"/>
    <mergeCell ref="F11:F13"/>
    <mergeCell ref="G11:N11"/>
    <mergeCell ref="G12:H12"/>
    <mergeCell ref="I12:J12"/>
    <mergeCell ref="K12:L12"/>
    <mergeCell ref="M12:N12"/>
    <mergeCell ref="A159:B159"/>
    <mergeCell ref="A160:B160"/>
    <mergeCell ref="A7:N7"/>
    <mergeCell ref="B1:N2"/>
    <mergeCell ref="A3:N3"/>
    <mergeCell ref="A4:N4"/>
    <mergeCell ref="A5:N5"/>
    <mergeCell ref="A6:N6"/>
  </mergeCells>
  <pageMargins left="0.31496062992126" right="0.118110236220472" top="0.15748031496063" bottom="0" header="0" footer="0"/>
  <pageSetup paperSize="9" scale="10" fitToHeight="2" orientation="landscape" r:id="rId1"/>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Ivana Roncaglione Tet</cp:lastModifiedBy>
  <cp:lastPrinted>2025-01-31T15:01:04Z</cp:lastPrinted>
  <dcterms:created xsi:type="dcterms:W3CDTF">2015-02-26T11:29:02Z</dcterms:created>
  <dcterms:modified xsi:type="dcterms:W3CDTF">2026-02-23T17:13:24Z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